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WRP01\RedirectedFolders\CarynS\My Documents\Caryn\fetwater\learning material\CD\prac assignments\"/>
    </mc:Choice>
  </mc:AlternateContent>
  <bookViews>
    <workbookView xWindow="0" yWindow="0" windowWidth="20490" windowHeight="7155" activeTab="2"/>
  </bookViews>
  <sheets>
    <sheet name="Chart1" sheetId="3" r:id="rId1"/>
    <sheet name="Sheet1" sheetId="1" r:id="rId2"/>
    <sheet name="Chart2" sheetId="4" r:id="rId3"/>
    <sheet name="Sheet2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2" l="1"/>
  <c r="R21" i="2"/>
  <c r="R20" i="2"/>
  <c r="T9" i="2"/>
  <c r="T3" i="2"/>
  <c r="T21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2" i="2"/>
  <c r="R23" i="2"/>
  <c r="R24" i="2"/>
  <c r="R25" i="2"/>
  <c r="R26" i="2"/>
  <c r="R27" i="2"/>
  <c r="R28" i="2"/>
  <c r="R29" i="2"/>
  <c r="R30" i="2"/>
  <c r="S22" i="2"/>
  <c r="S23" i="2" s="1"/>
  <c r="S24" i="2" s="1"/>
  <c r="S25" i="2" s="1"/>
  <c r="S26" i="2" s="1"/>
  <c r="S27" i="2" s="1"/>
  <c r="S28" i="2" s="1"/>
  <c r="S29" i="2" s="1"/>
  <c r="S30" i="2" s="1"/>
  <c r="Q18" i="2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M16" i="2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Q13" i="2"/>
  <c r="Q14" i="2" s="1"/>
  <c r="Q15" i="2" s="1"/>
  <c r="Q16" i="2" s="1"/>
  <c r="M11" i="2"/>
  <c r="M12" i="2" s="1"/>
  <c r="M13" i="2" s="1"/>
  <c r="M14" i="2" s="1"/>
  <c r="K4" i="2"/>
  <c r="L4" i="2" s="1"/>
  <c r="T4" i="2" s="1"/>
  <c r="L3" i="2"/>
  <c r="K5" i="2" l="1"/>
  <c r="L5" i="2" s="1"/>
  <c r="O4" i="2"/>
  <c r="O3" i="2"/>
  <c r="K6" i="2"/>
  <c r="E3" i="2"/>
  <c r="I3" i="2" s="1"/>
  <c r="G4" i="2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C4" i="2"/>
  <c r="C5" i="2" s="1"/>
  <c r="E5" i="2" s="1"/>
  <c r="F5" i="2" s="1"/>
  <c r="R9" i="1"/>
  <c r="P3" i="2" l="1"/>
  <c r="T5" i="2"/>
  <c r="O5" i="2"/>
  <c r="P5" i="2" s="1"/>
  <c r="L6" i="2"/>
  <c r="K7" i="2"/>
  <c r="I5" i="2"/>
  <c r="F3" i="2"/>
  <c r="J3" i="2" s="1"/>
  <c r="E4" i="2"/>
  <c r="I4" i="2" s="1"/>
  <c r="P4" i="2" s="1"/>
  <c r="C6" i="2"/>
  <c r="E6" i="2" s="1"/>
  <c r="T6" i="2" l="1"/>
  <c r="O6" i="2"/>
  <c r="P6" i="2" s="1"/>
  <c r="I6" i="2"/>
  <c r="F6" i="2"/>
  <c r="J6" i="2" s="1"/>
  <c r="K8" i="2"/>
  <c r="L7" i="2"/>
  <c r="F4" i="2"/>
  <c r="J4" i="2" s="1"/>
  <c r="C7" i="2"/>
  <c r="E7" i="2" s="1"/>
  <c r="I7" i="2" s="1"/>
  <c r="J5" i="2"/>
  <c r="T7" i="2" l="1"/>
  <c r="O7" i="2"/>
  <c r="P7" i="2" s="1"/>
  <c r="K9" i="2"/>
  <c r="L8" i="2"/>
  <c r="F7" i="2"/>
  <c r="C8" i="2"/>
  <c r="E8" i="2" s="1"/>
  <c r="I8" i="2" s="1"/>
  <c r="T8" i="2" l="1"/>
  <c r="O8" i="2"/>
  <c r="P8" i="2" s="1"/>
  <c r="L9" i="2"/>
  <c r="K10" i="2"/>
  <c r="F8" i="2"/>
  <c r="J7" i="2"/>
  <c r="C9" i="2"/>
  <c r="E9" i="2" s="1"/>
  <c r="I9" i="2" s="1"/>
  <c r="O9" i="2" l="1"/>
  <c r="P9" i="2" s="1"/>
  <c r="L10" i="2"/>
  <c r="K11" i="2"/>
  <c r="F9" i="2"/>
  <c r="C10" i="2"/>
  <c r="J8" i="2"/>
  <c r="T10" i="2" l="1"/>
  <c r="O10" i="2"/>
  <c r="K12" i="2"/>
  <c r="L11" i="2"/>
  <c r="E10" i="2"/>
  <c r="C11" i="2"/>
  <c r="J9" i="2"/>
  <c r="T11" i="2" l="1"/>
  <c r="O11" i="2"/>
  <c r="L12" i="2"/>
  <c r="K13" i="2"/>
  <c r="F10" i="2"/>
  <c r="J10" i="2" s="1"/>
  <c r="I10" i="2"/>
  <c r="P10" i="2" s="1"/>
  <c r="E11" i="2"/>
  <c r="C12" i="2"/>
  <c r="T12" i="2" l="1"/>
  <c r="O12" i="2"/>
  <c r="K14" i="2"/>
  <c r="L13" i="2"/>
  <c r="F11" i="2"/>
  <c r="J11" i="2" s="1"/>
  <c r="I11" i="2"/>
  <c r="P11" i="2" s="1"/>
  <c r="E12" i="2"/>
  <c r="C13" i="2"/>
  <c r="T13" i="2" l="1"/>
  <c r="O13" i="2"/>
  <c r="K15" i="2"/>
  <c r="L14" i="2"/>
  <c r="F12" i="2"/>
  <c r="I12" i="2"/>
  <c r="P12" i="2" s="1"/>
  <c r="E13" i="2"/>
  <c r="C14" i="2"/>
  <c r="J12" i="2"/>
  <c r="T14" i="2" l="1"/>
  <c r="O14" i="2"/>
  <c r="L15" i="2"/>
  <c r="K16" i="2"/>
  <c r="F13" i="2"/>
  <c r="I13" i="2"/>
  <c r="P13" i="2" s="1"/>
  <c r="E14" i="2"/>
  <c r="C15" i="2"/>
  <c r="J13" i="2"/>
  <c r="T15" i="2" l="1"/>
  <c r="O15" i="2"/>
  <c r="K17" i="2"/>
  <c r="L16" i="2"/>
  <c r="F14" i="2"/>
  <c r="I14" i="2"/>
  <c r="P14" i="2" s="1"/>
  <c r="E15" i="2"/>
  <c r="C16" i="2"/>
  <c r="J14" i="2"/>
  <c r="T16" i="2" l="1"/>
  <c r="O16" i="2"/>
  <c r="K18" i="2"/>
  <c r="L17" i="2"/>
  <c r="F15" i="2"/>
  <c r="J15" i="2" s="1"/>
  <c r="I15" i="2"/>
  <c r="P15" i="2" s="1"/>
  <c r="E16" i="2"/>
  <c r="C17" i="2"/>
  <c r="T17" i="2" l="1"/>
  <c r="O17" i="2"/>
  <c r="L18" i="2"/>
  <c r="K19" i="2"/>
  <c r="F16" i="2"/>
  <c r="J16" i="2" s="1"/>
  <c r="I16" i="2"/>
  <c r="P16" i="2" s="1"/>
  <c r="E17" i="2"/>
  <c r="C18" i="2"/>
  <c r="T18" i="2" l="1"/>
  <c r="O18" i="2"/>
  <c r="K20" i="2"/>
  <c r="L19" i="2"/>
  <c r="F17" i="2"/>
  <c r="J17" i="2" s="1"/>
  <c r="I17" i="2"/>
  <c r="P17" i="2" s="1"/>
  <c r="E18" i="2"/>
  <c r="C19" i="2"/>
  <c r="T19" i="2" l="1"/>
  <c r="O19" i="2"/>
  <c r="K21" i="2"/>
  <c r="L20" i="2"/>
  <c r="F18" i="2"/>
  <c r="J18" i="2" s="1"/>
  <c r="I18" i="2"/>
  <c r="P18" i="2" s="1"/>
  <c r="E19" i="2"/>
  <c r="C20" i="2"/>
  <c r="T20" i="2" l="1"/>
  <c r="O20" i="2"/>
  <c r="K22" i="2"/>
  <c r="L21" i="2"/>
  <c r="F19" i="2"/>
  <c r="J19" i="2" s="1"/>
  <c r="I19" i="2"/>
  <c r="P19" i="2" s="1"/>
  <c r="E20" i="2"/>
  <c r="C21" i="2"/>
  <c r="O21" i="2" l="1"/>
  <c r="K23" i="2"/>
  <c r="L22" i="2"/>
  <c r="F20" i="2"/>
  <c r="I20" i="2"/>
  <c r="P20" i="2" s="1"/>
  <c r="E21" i="2"/>
  <c r="C22" i="2"/>
  <c r="J20" i="2"/>
  <c r="T22" i="2" l="1"/>
  <c r="O22" i="2"/>
  <c r="K24" i="2"/>
  <c r="L23" i="2"/>
  <c r="F21" i="2"/>
  <c r="I21" i="2"/>
  <c r="P21" i="2" s="1"/>
  <c r="E22" i="2"/>
  <c r="C23" i="2"/>
  <c r="J21" i="2"/>
  <c r="T23" i="2" l="1"/>
  <c r="O23" i="2"/>
  <c r="L24" i="2"/>
  <c r="K25" i="2"/>
  <c r="F22" i="2"/>
  <c r="I22" i="2"/>
  <c r="P22" i="2" s="1"/>
  <c r="E23" i="2"/>
  <c r="C24" i="2"/>
  <c r="J22" i="2"/>
  <c r="T24" i="2" l="1"/>
  <c r="O24" i="2"/>
  <c r="K26" i="2"/>
  <c r="L25" i="2"/>
  <c r="F23" i="2"/>
  <c r="J23" i="2" s="1"/>
  <c r="I23" i="2"/>
  <c r="P23" i="2" s="1"/>
  <c r="E24" i="2"/>
  <c r="C25" i="2"/>
  <c r="T25" i="2" l="1"/>
  <c r="O25" i="2"/>
  <c r="K27" i="2"/>
  <c r="L26" i="2"/>
  <c r="F24" i="2"/>
  <c r="I24" i="2"/>
  <c r="P24" i="2" s="1"/>
  <c r="E25" i="2"/>
  <c r="C26" i="2"/>
  <c r="J24" i="2"/>
  <c r="T26" i="2" l="1"/>
  <c r="O26" i="2"/>
  <c r="K28" i="2"/>
  <c r="L27" i="2"/>
  <c r="F25" i="2"/>
  <c r="J25" i="2" s="1"/>
  <c r="I25" i="2"/>
  <c r="P25" i="2" s="1"/>
  <c r="E26" i="2"/>
  <c r="C27" i="2"/>
  <c r="T27" i="2" l="1"/>
  <c r="O27" i="2"/>
  <c r="L28" i="2"/>
  <c r="K29" i="2"/>
  <c r="F26" i="2"/>
  <c r="J26" i="2" s="1"/>
  <c r="I26" i="2"/>
  <c r="P26" i="2" s="1"/>
  <c r="E27" i="2"/>
  <c r="C28" i="2"/>
  <c r="J2" i="1"/>
  <c r="T28" i="2" l="1"/>
  <c r="O28" i="2"/>
  <c r="K30" i="2"/>
  <c r="L30" i="2" s="1"/>
  <c r="L29" i="2"/>
  <c r="F27" i="2"/>
  <c r="J27" i="2" s="1"/>
  <c r="I27" i="2"/>
  <c r="P27" i="2" s="1"/>
  <c r="E28" i="2"/>
  <c r="C29" i="2"/>
  <c r="P21" i="1"/>
  <c r="P22" i="1" s="1"/>
  <c r="P23" i="1" s="1"/>
  <c r="P24" i="1" s="1"/>
  <c r="P25" i="1" s="1"/>
  <c r="P26" i="1" s="1"/>
  <c r="P27" i="1" s="1"/>
  <c r="P28" i="1" s="1"/>
  <c r="P29" i="1" s="1"/>
  <c r="O12" i="1"/>
  <c r="O13" i="1" s="1"/>
  <c r="O14" i="1" s="1"/>
  <c r="O15" i="1" s="1"/>
  <c r="T30" i="2" l="1"/>
  <c r="O30" i="2"/>
  <c r="T29" i="2"/>
  <c r="O29" i="2"/>
  <c r="F28" i="2"/>
  <c r="J28" i="2" s="1"/>
  <c r="I28" i="2"/>
  <c r="P28" i="2" s="1"/>
  <c r="E29" i="2"/>
  <c r="C30" i="2"/>
  <c r="O17" i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M10" i="1"/>
  <c r="M11" i="1" s="1"/>
  <c r="M12" i="1" s="1"/>
  <c r="M13" i="1" s="1"/>
  <c r="L2" i="1"/>
  <c r="Q2" i="1" s="1"/>
  <c r="M15" i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K3" i="1"/>
  <c r="L3" i="1" s="1"/>
  <c r="Q3" i="1" s="1"/>
  <c r="F29" i="2" l="1"/>
  <c r="I29" i="2"/>
  <c r="P29" i="2" s="1"/>
  <c r="E30" i="2"/>
  <c r="J29" i="2"/>
  <c r="K4" i="1"/>
  <c r="F30" i="2" l="1"/>
  <c r="J30" i="2" s="1"/>
  <c r="I30" i="2"/>
  <c r="P30" i="2" s="1"/>
  <c r="K5" i="1"/>
  <c r="L4" i="1"/>
  <c r="Q4" i="1" s="1"/>
  <c r="K6" i="1" l="1"/>
  <c r="L5" i="1"/>
  <c r="Q5" i="1" s="1"/>
  <c r="K7" i="1" l="1"/>
  <c r="L6" i="1"/>
  <c r="Q6" i="1" s="1"/>
  <c r="K8" i="1" l="1"/>
  <c r="L7" i="1"/>
  <c r="Q7" i="1" s="1"/>
  <c r="K9" i="1" l="1"/>
  <c r="L8" i="1"/>
  <c r="Q8" i="1" s="1"/>
  <c r="K10" i="1" l="1"/>
  <c r="L9" i="1"/>
  <c r="Q9" i="1" s="1"/>
  <c r="K11" i="1" l="1"/>
  <c r="L10" i="1"/>
  <c r="Q10" i="1" s="1"/>
  <c r="K12" i="1" l="1"/>
  <c r="L11" i="1"/>
  <c r="Q11" i="1" s="1"/>
  <c r="K13" i="1" l="1"/>
  <c r="L12" i="1"/>
  <c r="Q12" i="1" s="1"/>
  <c r="K14" i="1" l="1"/>
  <c r="L13" i="1"/>
  <c r="Q13" i="1" s="1"/>
  <c r="K15" i="1" l="1"/>
  <c r="L14" i="1"/>
  <c r="Q14" i="1" s="1"/>
  <c r="K16" i="1" l="1"/>
  <c r="L15" i="1"/>
  <c r="Q15" i="1" s="1"/>
  <c r="K17" i="1" l="1"/>
  <c r="L16" i="1"/>
  <c r="Q16" i="1" s="1"/>
  <c r="K18" i="1" l="1"/>
  <c r="L17" i="1"/>
  <c r="Q17" i="1" s="1"/>
  <c r="K19" i="1" l="1"/>
  <c r="L18" i="1"/>
  <c r="Q18" i="1" s="1"/>
  <c r="K20" i="1" l="1"/>
  <c r="L19" i="1"/>
  <c r="Q19" i="1" s="1"/>
  <c r="K21" i="1" l="1"/>
  <c r="L20" i="1"/>
  <c r="Q20" i="1" s="1"/>
  <c r="K22" i="1" l="1"/>
  <c r="L21" i="1"/>
  <c r="Q21" i="1" s="1"/>
  <c r="K23" i="1" l="1"/>
  <c r="L22" i="1"/>
  <c r="Q22" i="1" s="1"/>
  <c r="K24" i="1" l="1"/>
  <c r="L23" i="1"/>
  <c r="Q23" i="1" s="1"/>
  <c r="K25" i="1" l="1"/>
  <c r="L24" i="1"/>
  <c r="Q24" i="1" s="1"/>
  <c r="K26" i="1" l="1"/>
  <c r="L25" i="1"/>
  <c r="Q25" i="1" s="1"/>
  <c r="K27" i="1" l="1"/>
  <c r="L26" i="1"/>
  <c r="Q26" i="1" s="1"/>
  <c r="K28" i="1" l="1"/>
  <c r="L27" i="1"/>
  <c r="Q27" i="1" s="1"/>
  <c r="K29" i="1" l="1"/>
  <c r="L29" i="1" s="1"/>
  <c r="Q29" i="1" s="1"/>
  <c r="L28" i="1"/>
  <c r="Q28" i="1" s="1"/>
  <c r="G3" i="1" l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D2" i="1"/>
  <c r="E2" i="1" s="1"/>
  <c r="I2" i="1" s="1"/>
  <c r="C3" i="1"/>
  <c r="D3" i="1" l="1"/>
  <c r="E3" i="1" s="1"/>
  <c r="I3" i="1" s="1"/>
  <c r="C4" i="1"/>
  <c r="F2" i="1"/>
  <c r="F3" i="1"/>
  <c r="J3" i="1" s="1"/>
  <c r="C5" i="1" l="1"/>
  <c r="D4" i="1"/>
  <c r="E4" i="1" s="1"/>
  <c r="I4" i="1" s="1"/>
  <c r="F4" i="1" l="1"/>
  <c r="J4" i="1" s="1"/>
  <c r="C6" i="1"/>
  <c r="D5" i="1"/>
  <c r="E5" i="1" s="1"/>
  <c r="F5" i="1" l="1"/>
  <c r="J5" i="1" s="1"/>
  <c r="I5" i="1"/>
  <c r="C7" i="1"/>
  <c r="D6" i="1"/>
  <c r="E6" i="1" s="1"/>
  <c r="F6" i="1" l="1"/>
  <c r="J6" i="1" s="1"/>
  <c r="I6" i="1"/>
  <c r="C8" i="1"/>
  <c r="D8" i="1" s="1"/>
  <c r="D7" i="1"/>
  <c r="E7" i="1" s="1"/>
  <c r="F7" i="1" l="1"/>
  <c r="J7" i="1" s="1"/>
  <c r="I7" i="1"/>
  <c r="C9" i="1"/>
  <c r="E9" i="1" s="1"/>
  <c r="E8" i="1"/>
  <c r="F9" i="1" l="1"/>
  <c r="J9" i="1" s="1"/>
  <c r="I9" i="1"/>
  <c r="F8" i="1"/>
  <c r="J8" i="1" s="1"/>
  <c r="I8" i="1"/>
  <c r="C10" i="1"/>
  <c r="E10" i="1" s="1"/>
  <c r="D9" i="1"/>
  <c r="F10" i="1" l="1"/>
  <c r="J10" i="1" s="1"/>
  <c r="I10" i="1"/>
  <c r="R10" i="1" s="1"/>
  <c r="C11" i="1"/>
  <c r="E11" i="1" s="1"/>
  <c r="D10" i="1"/>
  <c r="F11" i="1" l="1"/>
  <c r="J11" i="1" s="1"/>
  <c r="I11" i="1"/>
  <c r="R11" i="1" s="1"/>
  <c r="C12" i="1"/>
  <c r="E12" i="1" s="1"/>
  <c r="D11" i="1"/>
  <c r="F12" i="1" l="1"/>
  <c r="J12" i="1" s="1"/>
  <c r="I12" i="1"/>
  <c r="R12" i="1" s="1"/>
  <c r="C13" i="1"/>
  <c r="E13" i="1" s="1"/>
  <c r="D12" i="1"/>
  <c r="F13" i="1" l="1"/>
  <c r="J13" i="1" s="1"/>
  <c r="I13" i="1"/>
  <c r="R13" i="1" s="1"/>
  <c r="C14" i="1"/>
  <c r="E14" i="1" s="1"/>
  <c r="D13" i="1"/>
  <c r="F14" i="1" l="1"/>
  <c r="J14" i="1" s="1"/>
  <c r="I14" i="1"/>
  <c r="R14" i="1" s="1"/>
  <c r="C15" i="1"/>
  <c r="E15" i="1" s="1"/>
  <c r="D14" i="1"/>
  <c r="F15" i="1" l="1"/>
  <c r="J15" i="1" s="1"/>
  <c r="I15" i="1"/>
  <c r="R15" i="1" s="1"/>
  <c r="C16" i="1"/>
  <c r="E16" i="1" s="1"/>
  <c r="D15" i="1"/>
  <c r="F16" i="1" l="1"/>
  <c r="J16" i="1" s="1"/>
  <c r="I16" i="1"/>
  <c r="R16" i="1" s="1"/>
  <c r="C17" i="1"/>
  <c r="E17" i="1" s="1"/>
  <c r="D16" i="1"/>
  <c r="F17" i="1" l="1"/>
  <c r="J17" i="1" s="1"/>
  <c r="I17" i="1"/>
  <c r="R17" i="1" s="1"/>
  <c r="C18" i="1"/>
  <c r="E18" i="1" s="1"/>
  <c r="D17" i="1"/>
  <c r="F18" i="1" l="1"/>
  <c r="J18" i="1" s="1"/>
  <c r="I18" i="1"/>
  <c r="R18" i="1" s="1"/>
  <c r="C19" i="1"/>
  <c r="E19" i="1" s="1"/>
  <c r="D18" i="1"/>
  <c r="F19" i="1" l="1"/>
  <c r="J19" i="1" s="1"/>
  <c r="I19" i="1"/>
  <c r="R19" i="1" s="1"/>
  <c r="C20" i="1"/>
  <c r="E20" i="1" s="1"/>
  <c r="D19" i="1"/>
  <c r="F20" i="1" l="1"/>
  <c r="J20" i="1" s="1"/>
  <c r="I20" i="1"/>
  <c r="R20" i="1" s="1"/>
  <c r="C21" i="1"/>
  <c r="E21" i="1" s="1"/>
  <c r="D20" i="1"/>
  <c r="F21" i="1" l="1"/>
  <c r="J21" i="1" s="1"/>
  <c r="I21" i="1"/>
  <c r="R21" i="1" s="1"/>
  <c r="C22" i="1"/>
  <c r="E22" i="1" s="1"/>
  <c r="D21" i="1"/>
  <c r="F22" i="1" l="1"/>
  <c r="J22" i="1" s="1"/>
  <c r="I22" i="1"/>
  <c r="R22" i="1" s="1"/>
  <c r="C23" i="1"/>
  <c r="E23" i="1" s="1"/>
  <c r="D22" i="1"/>
  <c r="F23" i="1" l="1"/>
  <c r="J23" i="1" s="1"/>
  <c r="I23" i="1"/>
  <c r="R23" i="1" s="1"/>
  <c r="C24" i="1"/>
  <c r="E24" i="1" s="1"/>
  <c r="D23" i="1"/>
  <c r="F24" i="1" l="1"/>
  <c r="J24" i="1" s="1"/>
  <c r="I24" i="1"/>
  <c r="R24" i="1" s="1"/>
  <c r="C25" i="1"/>
  <c r="E25" i="1" s="1"/>
  <c r="D24" i="1"/>
  <c r="F25" i="1" l="1"/>
  <c r="J25" i="1" s="1"/>
  <c r="I25" i="1"/>
  <c r="R25" i="1" s="1"/>
  <c r="C26" i="1"/>
  <c r="E26" i="1" s="1"/>
  <c r="D25" i="1"/>
  <c r="F26" i="1" l="1"/>
  <c r="J26" i="1" s="1"/>
  <c r="I26" i="1"/>
  <c r="R26" i="1" s="1"/>
  <c r="C27" i="1"/>
  <c r="E27" i="1" s="1"/>
  <c r="D26" i="1"/>
  <c r="F27" i="1" l="1"/>
  <c r="J27" i="1" s="1"/>
  <c r="I27" i="1"/>
  <c r="R27" i="1" s="1"/>
  <c r="C28" i="1"/>
  <c r="E28" i="1" s="1"/>
  <c r="D27" i="1"/>
  <c r="F28" i="1" l="1"/>
  <c r="J28" i="1" s="1"/>
  <c r="I28" i="1"/>
  <c r="R28" i="1" s="1"/>
  <c r="C29" i="1"/>
  <c r="D28" i="1"/>
  <c r="D29" i="1" l="1"/>
  <c r="E29" i="1"/>
  <c r="F29" i="1" l="1"/>
  <c r="J29" i="1" s="1"/>
  <c r="I29" i="1"/>
  <c r="R29" i="1" s="1"/>
</calcChain>
</file>

<file path=xl/sharedStrings.xml><?xml version="1.0" encoding="utf-8"?>
<sst xmlns="http://schemas.openxmlformats.org/spreadsheetml/2006/main" count="37" uniqueCount="26">
  <si>
    <t>population</t>
  </si>
  <si>
    <t>use RDP</t>
  </si>
  <si>
    <t>use low income</t>
  </si>
  <si>
    <t>irrig</t>
  </si>
  <si>
    <t>total demand</t>
  </si>
  <si>
    <t>Existing Yield</t>
  </si>
  <si>
    <t>use wc wdm</t>
  </si>
  <si>
    <t>total demand wc/wdm</t>
  </si>
  <si>
    <t>Factory</t>
  </si>
  <si>
    <t>groundwater</t>
  </si>
  <si>
    <t>yield with EWR</t>
  </si>
  <si>
    <t>Aliens</t>
  </si>
  <si>
    <t>Raise dam</t>
  </si>
  <si>
    <t>inter transfer</t>
  </si>
  <si>
    <t>total resource</t>
  </si>
  <si>
    <t>irrigation</t>
  </si>
  <si>
    <t>litre/capita/day</t>
  </si>
  <si>
    <t>urban demand</t>
  </si>
  <si>
    <t>demand wc wdm</t>
  </si>
  <si>
    <t>col E+G+H</t>
  </si>
  <si>
    <t>col F+G+H</t>
  </si>
  <si>
    <t>Total Resource</t>
  </si>
  <si>
    <t>Balance</t>
  </si>
  <si>
    <t>col O - col I</t>
  </si>
  <si>
    <t>Total Resource inc raise dam BALANCE</t>
  </si>
  <si>
    <t>col O + col Q - col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</si>
</sst>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1" xfId="0" applyFill="1" applyBorder="1"/>
    <xf numFmtId="2" fontId="0" fillId="0" borderId="1" xfId="0" applyNumberFormat="1" applyFill="1" applyBorder="1"/>
    <xf numFmtId="3" fontId="0" fillId="0" borderId="1" xfId="0" applyNumberFormat="1" applyBorder="1"/>
    <xf numFmtId="3" fontId="0" fillId="0" borderId="1" xfId="0" applyNumberFormat="1" applyFill="1" applyBorder="1"/>
    <xf numFmtId="2" fontId="0" fillId="2" borderId="1" xfId="0" applyNumberFormat="1" applyFill="1" applyBorder="1"/>
    <xf numFmtId="2" fontId="0" fillId="3" borderId="1" xfId="0" applyNumberFormat="1" applyFill="1" applyBorder="1"/>
    <xf numFmtId="0" fontId="0" fillId="0" borderId="0" xfId="0" applyFill="1"/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ARMENIA</a:t>
            </a:r>
            <a:r>
              <a:rPr lang="en-US" baseline="0"/>
              <a:t> DAM</a:t>
            </a:r>
            <a:r>
              <a:rPr lang="en-US"/>
              <a:t> BALANCE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1155363307589984E-2"/>
          <c:y val="0.10568803309463339"/>
          <c:w val="0.8773286887662004"/>
          <c:h val="0.69054278873448027"/>
        </c:manualLayout>
      </c:layout>
      <c:areaChart>
        <c:grouping val="stacked"/>
        <c:varyColors val="0"/>
        <c:ser>
          <c:idx val="0"/>
          <c:order val="0"/>
          <c:tx>
            <c:v>Dam Yield</c:v>
          </c:tx>
          <c:spPr>
            <a:ln w="25400">
              <a:noFill/>
            </a:ln>
          </c:spPr>
          <c:cat>
            <c:numRef>
              <c:f>Sheet1!$B$2:$B$29</c:f>
              <c:numCache>
                <c:formatCode>General</c:formatCode>
                <c:ptCount val="2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</c:numCache>
            </c:numRef>
          </c:cat>
          <c:val>
            <c:numRef>
              <c:f>Sheet1!$L$2:$L$29</c:f>
              <c:numCache>
                <c:formatCode>General</c:formatCode>
                <c:ptCount val="2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36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  <c:pt idx="18">
                  <c:v>36</c:v>
                </c:pt>
                <c:pt idx="19">
                  <c:v>36</c:v>
                </c:pt>
                <c:pt idx="20">
                  <c:v>36</c:v>
                </c:pt>
                <c:pt idx="21">
                  <c:v>36</c:v>
                </c:pt>
                <c:pt idx="22">
                  <c:v>36</c:v>
                </c:pt>
                <c:pt idx="23">
                  <c:v>36</c:v>
                </c:pt>
                <c:pt idx="24">
                  <c:v>36</c:v>
                </c:pt>
                <c:pt idx="25">
                  <c:v>36</c:v>
                </c:pt>
                <c:pt idx="26">
                  <c:v>36</c:v>
                </c:pt>
                <c:pt idx="27">
                  <c:v>36</c:v>
                </c:pt>
              </c:numCache>
            </c:numRef>
          </c:val>
        </c:ser>
        <c:ser>
          <c:idx val="3"/>
          <c:order val="2"/>
          <c:tx>
            <c:v>Groundwater Development</c:v>
          </c:tx>
          <c:spPr>
            <a:ln w="25400">
              <a:noFill/>
            </a:ln>
          </c:spPr>
          <c:cat>
            <c:numRef>
              <c:f>Sheet1!$B$2:$B$29</c:f>
              <c:numCache>
                <c:formatCode>General</c:formatCode>
                <c:ptCount val="2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</c:numCache>
            </c:numRef>
          </c:cat>
          <c:val>
            <c:numRef>
              <c:f>Sheet1!$M$2:$M$29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</c:numCache>
            </c:numRef>
          </c:val>
        </c:ser>
        <c:ser>
          <c:idx val="5"/>
          <c:order val="4"/>
          <c:tx>
            <c:v>AIP Removal</c:v>
          </c:tx>
          <c:spPr>
            <a:ln w="25400">
              <a:noFill/>
            </a:ln>
          </c:spPr>
          <c:cat>
            <c:numRef>
              <c:f>Sheet1!$B$2:$B$29</c:f>
              <c:numCache>
                <c:formatCode>General</c:formatCode>
                <c:ptCount val="2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</c:numCache>
            </c:numRef>
          </c:cat>
          <c:val>
            <c:numRef>
              <c:f>Sheet1!$N$2:$N$29</c:f>
              <c:numCache>
                <c:formatCode>General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</c:ser>
        <c:ser>
          <c:idx val="6"/>
          <c:order val="5"/>
          <c:tx>
            <c:v>Raise Dam</c:v>
          </c:tx>
          <c:spPr>
            <a:ln w="25400">
              <a:noFill/>
            </a:ln>
          </c:spPr>
          <c:cat>
            <c:numRef>
              <c:f>Sheet1!$B$2:$B$29</c:f>
              <c:numCache>
                <c:formatCode>General</c:formatCode>
                <c:ptCount val="2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</c:numCache>
            </c:numRef>
          </c:cat>
          <c:val>
            <c:numRef>
              <c:f>Sheet1!$O$2:$O$29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</c:numCache>
            </c:numRef>
          </c:val>
        </c:ser>
        <c:ser>
          <c:idx val="1"/>
          <c:order val="6"/>
          <c:tx>
            <c:v>Inter catchment transfer</c:v>
          </c:tx>
          <c:val>
            <c:numRef>
              <c:f>Sheet1!$P$2:$P$29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925240"/>
        <c:axId val="501386112"/>
      </c:areaChart>
      <c:lineChart>
        <c:grouping val="standard"/>
        <c:varyColors val="0"/>
        <c:ser>
          <c:idx val="2"/>
          <c:order val="1"/>
          <c:tx>
            <c:v>Water Requirements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Sheet1!$I$2:$I$29</c:f>
              <c:numCache>
                <c:formatCode>0.00</c:formatCode>
                <c:ptCount val="28"/>
                <c:pt idx="0">
                  <c:v>16.61</c:v>
                </c:pt>
                <c:pt idx="1">
                  <c:v>16.7561</c:v>
                </c:pt>
                <c:pt idx="2">
                  <c:v>16.903661</c:v>
                </c:pt>
                <c:pt idx="3">
                  <c:v>17.052697609999999</c:v>
                </c:pt>
                <c:pt idx="4">
                  <c:v>17.203224586099999</c:v>
                </c:pt>
                <c:pt idx="5">
                  <c:v>17.355256831961</c:v>
                </c:pt>
                <c:pt idx="6">
                  <c:v>17.508809400280612</c:v>
                </c:pt>
                <c:pt idx="7">
                  <c:v>41.55134117306563</c:v>
                </c:pt>
                <c:pt idx="8">
                  <c:v>41.946854584796284</c:v>
                </c:pt>
                <c:pt idx="9">
                  <c:v>42.346323130644251</c:v>
                </c:pt>
                <c:pt idx="10">
                  <c:v>42.749786361950697</c:v>
                </c:pt>
                <c:pt idx="11">
                  <c:v>43.157284225570201</c:v>
                </c:pt>
                <c:pt idx="12">
                  <c:v>43.568857067825903</c:v>
                </c:pt>
                <c:pt idx="13">
                  <c:v>43.984545638504159</c:v>
                </c:pt>
                <c:pt idx="14">
                  <c:v>44.404391094889199</c:v>
                </c:pt>
                <c:pt idx="15">
                  <c:v>44.828435005838088</c:v>
                </c:pt>
                <c:pt idx="16">
                  <c:v>45.256719355896465</c:v>
                </c:pt>
                <c:pt idx="17">
                  <c:v>45.689286549455431</c:v>
                </c:pt>
                <c:pt idx="18">
                  <c:v>54.126179414949981</c:v>
                </c:pt>
                <c:pt idx="19">
                  <c:v>54.567441209099478</c:v>
                </c:pt>
                <c:pt idx="20">
                  <c:v>55.013115621190487</c:v>
                </c:pt>
                <c:pt idx="21">
                  <c:v>55.463246777402397</c:v>
                </c:pt>
                <c:pt idx="22">
                  <c:v>55.917879245176422</c:v>
                </c:pt>
                <c:pt idx="23">
                  <c:v>56.377058037628181</c:v>
                </c:pt>
                <c:pt idx="24">
                  <c:v>56.840828618004466</c:v>
                </c:pt>
                <c:pt idx="25">
                  <c:v>57.309236904184509</c:v>
                </c:pt>
                <c:pt idx="26">
                  <c:v>57.78232927322636</c:v>
                </c:pt>
                <c:pt idx="27">
                  <c:v>58.260152565958627</c:v>
                </c:pt>
              </c:numCache>
            </c:numRef>
          </c:val>
          <c:smooth val="0"/>
        </c:ser>
        <c:ser>
          <c:idx val="4"/>
          <c:order val="3"/>
          <c:tx>
            <c:v>Water Requirements (WCWDM)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Sheet1!$J$2:$J$29</c:f>
              <c:numCache>
                <c:formatCode>0.00</c:formatCode>
                <c:ptCount val="28"/>
                <c:pt idx="0">
                  <c:v>16.61</c:v>
                </c:pt>
                <c:pt idx="1">
                  <c:v>16.7561</c:v>
                </c:pt>
                <c:pt idx="2">
                  <c:v>16.903661</c:v>
                </c:pt>
                <c:pt idx="3">
                  <c:v>15.999008777299998</c:v>
                </c:pt>
                <c:pt idx="4">
                  <c:v>16.138998865072999</c:v>
                </c:pt>
                <c:pt idx="5">
                  <c:v>16.280388853723732</c:v>
                </c:pt>
                <c:pt idx="6">
                  <c:v>16.423192742260966</c:v>
                </c:pt>
                <c:pt idx="7">
                  <c:v>38.782747290951036</c:v>
                </c:pt>
                <c:pt idx="8">
                  <c:v>39.150574763860547</c:v>
                </c:pt>
                <c:pt idx="9">
                  <c:v>39.522080511499155</c:v>
                </c:pt>
                <c:pt idx="10">
                  <c:v>39.897301316614147</c:v>
                </c:pt>
                <c:pt idx="11">
                  <c:v>40.276274329780286</c:v>
                </c:pt>
                <c:pt idx="12">
                  <c:v>40.659037073078089</c:v>
                </c:pt>
                <c:pt idx="13">
                  <c:v>41.045627443808868</c:v>
                </c:pt>
                <c:pt idx="14">
                  <c:v>41.436083718246955</c:v>
                </c:pt>
                <c:pt idx="15">
                  <c:v>41.830444555429423</c:v>
                </c:pt>
                <c:pt idx="16">
                  <c:v>42.228749000983711</c:v>
                </c:pt>
                <c:pt idx="17">
                  <c:v>42.631036490993552</c:v>
                </c:pt>
                <c:pt idx="18">
                  <c:v>51.037346855903479</c:v>
                </c:pt>
                <c:pt idx="19">
                  <c:v>51.447720324462516</c:v>
                </c:pt>
                <c:pt idx="20">
                  <c:v>51.862197527707153</c:v>
                </c:pt>
                <c:pt idx="21">
                  <c:v>52.28081950298423</c:v>
                </c:pt>
                <c:pt idx="22">
                  <c:v>52.703627698014074</c:v>
                </c:pt>
                <c:pt idx="23">
                  <c:v>53.130663974994206</c:v>
                </c:pt>
                <c:pt idx="24">
                  <c:v>53.561970614744155</c:v>
                </c:pt>
                <c:pt idx="25">
                  <c:v>53.997590320891589</c:v>
                </c:pt>
                <c:pt idx="26">
                  <c:v>54.437566224100514</c:v>
                </c:pt>
                <c:pt idx="27">
                  <c:v>54.881941886341522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25240"/>
        <c:axId val="501386112"/>
      </c:lineChart>
      <c:catAx>
        <c:axId val="454925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501386112"/>
        <c:crosses val="autoZero"/>
        <c:auto val="1"/>
        <c:lblAlgn val="ctr"/>
        <c:lblOffset val="100"/>
        <c:tickLblSkip val="2"/>
        <c:noMultiLvlLbl val="0"/>
      </c:catAx>
      <c:valAx>
        <c:axId val="5013861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Water Requirements (million m</a:t>
                </a:r>
                <a:r>
                  <a:rPr lang="en-US" sz="1400" baseline="30000"/>
                  <a:t>3</a:t>
                </a:r>
                <a:r>
                  <a:rPr lang="en-US" sz="1400"/>
                  <a:t>/a)</a:t>
                </a:r>
              </a:p>
            </c:rich>
          </c:tx>
          <c:layout>
            <c:manualLayout>
              <c:xMode val="edge"/>
              <c:yMode val="edge"/>
              <c:x val="8.1914890643620987E-3"/>
              <c:y val="0.2124623831073273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54925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5351456195918188E-2"/>
          <c:y val="0.86571174684669117"/>
          <c:w val="0.93474223414380908"/>
          <c:h val="0.1342882215366044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33380266053799E-2"/>
          <c:y val="2.6304551346408911E-2"/>
          <c:w val="0.88334293073114256"/>
          <c:h val="0.82434961667283035"/>
        </c:manualLayout>
      </c:layout>
      <c:areaChart>
        <c:grouping val="stacked"/>
        <c:varyColors val="0"/>
        <c:ser>
          <c:idx val="2"/>
          <c:order val="2"/>
          <c:tx>
            <c:v>Existing yield</c:v>
          </c:tx>
          <c:spPr>
            <a:solidFill>
              <a:schemeClr val="accent3"/>
            </a:solidFill>
            <a:ln>
              <a:noFill/>
            </a:ln>
            <a:effectLst/>
          </c:spPr>
          <c:val>
            <c:numRef>
              <c:f>Sheet2!$L$3:$L$30</c:f>
              <c:numCache>
                <c:formatCode>General</c:formatCode>
                <c:ptCount val="28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  <c:pt idx="10">
                  <c:v>36</c:v>
                </c:pt>
                <c:pt idx="11">
                  <c:v>36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  <c:pt idx="18">
                  <c:v>36</c:v>
                </c:pt>
                <c:pt idx="19">
                  <c:v>36</c:v>
                </c:pt>
                <c:pt idx="20">
                  <c:v>36</c:v>
                </c:pt>
                <c:pt idx="21">
                  <c:v>36</c:v>
                </c:pt>
                <c:pt idx="22">
                  <c:v>36</c:v>
                </c:pt>
                <c:pt idx="23">
                  <c:v>36</c:v>
                </c:pt>
                <c:pt idx="24">
                  <c:v>36</c:v>
                </c:pt>
                <c:pt idx="25">
                  <c:v>36</c:v>
                </c:pt>
                <c:pt idx="26">
                  <c:v>36</c:v>
                </c:pt>
                <c:pt idx="27">
                  <c:v>36</c:v>
                </c:pt>
              </c:numCache>
            </c:numRef>
          </c:val>
        </c:ser>
        <c:ser>
          <c:idx val="3"/>
          <c:order val="3"/>
          <c:tx>
            <c:v>Aliens removal</c:v>
          </c:tx>
          <c:spPr>
            <a:solidFill>
              <a:schemeClr val="accent4"/>
            </a:solidFill>
            <a:ln>
              <a:noFill/>
            </a:ln>
            <a:effectLst/>
          </c:spPr>
          <c:val>
            <c:numRef>
              <c:f>Sheet2!$N$3:$N$30</c:f>
              <c:numCache>
                <c:formatCode>General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</c:ser>
        <c:ser>
          <c:idx val="4"/>
          <c:order val="4"/>
          <c:tx>
            <c:v>Groundwater</c:v>
          </c:tx>
          <c:spPr>
            <a:solidFill>
              <a:schemeClr val="accent5"/>
            </a:solidFill>
            <a:ln>
              <a:noFill/>
            </a:ln>
            <a:effectLst/>
          </c:spPr>
          <c:val>
            <c:numRef>
              <c:f>Sheet2!$M$3:$M$30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</c:numCache>
            </c:numRef>
          </c:val>
        </c:ser>
        <c:ser>
          <c:idx val="5"/>
          <c:order val="5"/>
          <c:tx>
            <c:v>Raise dam</c:v>
          </c:tx>
          <c:spPr>
            <a:solidFill>
              <a:schemeClr val="accent6"/>
            </a:solidFill>
            <a:ln>
              <a:noFill/>
            </a:ln>
            <a:effectLst/>
          </c:spPr>
          <c:val>
            <c:numRef>
              <c:f>Sheet2!$Q$3:$Q$30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</c:numCache>
            </c:numRef>
          </c:val>
        </c:ser>
        <c:ser>
          <c:idx val="6"/>
          <c:order val="6"/>
          <c:tx>
            <c:v>Transfer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val>
            <c:numRef>
              <c:f>Sheet2!$S$3:$S$30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286896"/>
        <c:axId val="457284544"/>
      </c:areaChart>
      <c:lineChart>
        <c:grouping val="standard"/>
        <c:varyColors val="0"/>
        <c:ser>
          <c:idx val="0"/>
          <c:order val="0"/>
          <c:tx>
            <c:v>Total Requirement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Sheet2!$B$3:$B$30</c:f>
              <c:numCache>
                <c:formatCode>General</c:formatCode>
                <c:ptCount val="28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  <c:pt idx="20">
                  <c:v>2038</c:v>
                </c:pt>
                <c:pt idx="21">
                  <c:v>2039</c:v>
                </c:pt>
                <c:pt idx="22">
                  <c:v>2040</c:v>
                </c:pt>
                <c:pt idx="23">
                  <c:v>2041</c:v>
                </c:pt>
                <c:pt idx="24">
                  <c:v>2042</c:v>
                </c:pt>
                <c:pt idx="25">
                  <c:v>2043</c:v>
                </c:pt>
                <c:pt idx="26">
                  <c:v>2044</c:v>
                </c:pt>
                <c:pt idx="27">
                  <c:v>2045</c:v>
                </c:pt>
              </c:numCache>
            </c:numRef>
          </c:cat>
          <c:val>
            <c:numRef>
              <c:f>Sheet2!$I$3:$I$30</c:f>
              <c:numCache>
                <c:formatCode>0.00</c:formatCode>
                <c:ptCount val="28"/>
                <c:pt idx="0">
                  <c:v>16.61</c:v>
                </c:pt>
                <c:pt idx="1">
                  <c:v>16.7561</c:v>
                </c:pt>
                <c:pt idx="2">
                  <c:v>16.903661</c:v>
                </c:pt>
                <c:pt idx="3">
                  <c:v>17.052697609999999</c:v>
                </c:pt>
                <c:pt idx="4">
                  <c:v>17.203224586099999</c:v>
                </c:pt>
                <c:pt idx="5">
                  <c:v>17.355256831961</c:v>
                </c:pt>
                <c:pt idx="6">
                  <c:v>17.508809400280612</c:v>
                </c:pt>
                <c:pt idx="7">
                  <c:v>41.55134117306563</c:v>
                </c:pt>
                <c:pt idx="8">
                  <c:v>41.946854584796284</c:v>
                </c:pt>
                <c:pt idx="9">
                  <c:v>42.346323130644251</c:v>
                </c:pt>
                <c:pt idx="10">
                  <c:v>42.749786361950697</c:v>
                </c:pt>
                <c:pt idx="11">
                  <c:v>43.157284225570201</c:v>
                </c:pt>
                <c:pt idx="12">
                  <c:v>43.568857067825903</c:v>
                </c:pt>
                <c:pt idx="13">
                  <c:v>43.984545638504159</c:v>
                </c:pt>
                <c:pt idx="14">
                  <c:v>44.404391094889199</c:v>
                </c:pt>
                <c:pt idx="15">
                  <c:v>44.828435005838088</c:v>
                </c:pt>
                <c:pt idx="16">
                  <c:v>45.256719355896465</c:v>
                </c:pt>
                <c:pt idx="17">
                  <c:v>45.689286549455431</c:v>
                </c:pt>
                <c:pt idx="18">
                  <c:v>54.126179414949981</c:v>
                </c:pt>
                <c:pt idx="19">
                  <c:v>54.567441209099478</c:v>
                </c:pt>
                <c:pt idx="20">
                  <c:v>55.013115621190487</c:v>
                </c:pt>
                <c:pt idx="21">
                  <c:v>55.463246777402397</c:v>
                </c:pt>
                <c:pt idx="22">
                  <c:v>55.917879245176422</c:v>
                </c:pt>
                <c:pt idx="23">
                  <c:v>56.377058037628181</c:v>
                </c:pt>
                <c:pt idx="24">
                  <c:v>56.840828618004466</c:v>
                </c:pt>
                <c:pt idx="25">
                  <c:v>57.309236904184509</c:v>
                </c:pt>
                <c:pt idx="26">
                  <c:v>57.78232927322636</c:v>
                </c:pt>
                <c:pt idx="27">
                  <c:v>58.260152565958627</c:v>
                </c:pt>
              </c:numCache>
            </c:numRef>
          </c:val>
          <c:smooth val="0"/>
        </c:ser>
        <c:ser>
          <c:idx val="1"/>
          <c:order val="1"/>
          <c:tx>
            <c:v>Total req with WCWDM</c:v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Sheet2!$J$3:$J$30</c:f>
              <c:numCache>
                <c:formatCode>0.00</c:formatCode>
                <c:ptCount val="28"/>
                <c:pt idx="0">
                  <c:v>16.61</c:v>
                </c:pt>
                <c:pt idx="1">
                  <c:v>16.7561</c:v>
                </c:pt>
                <c:pt idx="2">
                  <c:v>16.903661</c:v>
                </c:pt>
                <c:pt idx="3">
                  <c:v>15.999008777299998</c:v>
                </c:pt>
                <c:pt idx="4">
                  <c:v>16.138998865072999</c:v>
                </c:pt>
                <c:pt idx="5">
                  <c:v>16.280388853723732</c:v>
                </c:pt>
                <c:pt idx="6">
                  <c:v>16.423192742260966</c:v>
                </c:pt>
                <c:pt idx="7">
                  <c:v>38.782747290951036</c:v>
                </c:pt>
                <c:pt idx="8">
                  <c:v>39.150574763860547</c:v>
                </c:pt>
                <c:pt idx="9">
                  <c:v>39.522080511499155</c:v>
                </c:pt>
                <c:pt idx="10">
                  <c:v>39.897301316614147</c:v>
                </c:pt>
                <c:pt idx="11">
                  <c:v>40.276274329780286</c:v>
                </c:pt>
                <c:pt idx="12">
                  <c:v>40.659037073078089</c:v>
                </c:pt>
                <c:pt idx="13">
                  <c:v>41.045627443808868</c:v>
                </c:pt>
                <c:pt idx="14">
                  <c:v>41.436083718246955</c:v>
                </c:pt>
                <c:pt idx="15">
                  <c:v>41.830444555429423</c:v>
                </c:pt>
                <c:pt idx="16">
                  <c:v>42.228749000983711</c:v>
                </c:pt>
                <c:pt idx="17">
                  <c:v>42.631036490993552</c:v>
                </c:pt>
                <c:pt idx="18">
                  <c:v>51.037346855903479</c:v>
                </c:pt>
                <c:pt idx="19">
                  <c:v>51.447720324462516</c:v>
                </c:pt>
                <c:pt idx="20">
                  <c:v>51.862197527707153</c:v>
                </c:pt>
                <c:pt idx="21">
                  <c:v>52.28081950298423</c:v>
                </c:pt>
                <c:pt idx="22">
                  <c:v>52.703627698014074</c:v>
                </c:pt>
                <c:pt idx="23">
                  <c:v>53.130663974994206</c:v>
                </c:pt>
                <c:pt idx="24">
                  <c:v>53.561970614744155</c:v>
                </c:pt>
                <c:pt idx="25">
                  <c:v>53.997590320891589</c:v>
                </c:pt>
                <c:pt idx="26">
                  <c:v>54.437566224100514</c:v>
                </c:pt>
                <c:pt idx="27">
                  <c:v>54.881941886341522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286896"/>
        <c:axId val="457284544"/>
      </c:lineChart>
      <c:catAx>
        <c:axId val="45728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284544"/>
        <c:crosses val="autoZero"/>
        <c:auto val="1"/>
        <c:lblAlgn val="ctr"/>
        <c:lblOffset val="100"/>
        <c:noMultiLvlLbl val="0"/>
      </c:catAx>
      <c:valAx>
        <c:axId val="45728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28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0638610992377582E-2"/>
          <c:y val="0.91878013160937155"/>
          <c:w val="0.70453225088142779"/>
          <c:h val="8.0707711055895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0.38798</cdr:x>
      <cdr:y>0.58787</cdr:y>
    </cdr:from>
    <cdr:to>
      <cdr:x>0.48634</cdr:x>
      <cdr:y>0.73849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06800" y="3568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800"/>
            <a:t>Existing</a:t>
          </a:r>
          <a:r>
            <a:rPr lang="en-ZA" sz="1800" baseline="0"/>
            <a:t> Resources Yield</a:t>
          </a:r>
          <a:endParaRPr lang="en-ZA" sz="1800"/>
        </a:p>
      </cdr:txBody>
    </cdr:sp>
  </cdr:relSizeAnchor>
  <cdr:relSizeAnchor xmlns:cdr="http://schemas.openxmlformats.org/drawingml/2006/chartDrawing">
    <cdr:from>
      <cdr:x>0.0724</cdr:x>
      <cdr:y>0.17364</cdr:y>
    </cdr:from>
    <cdr:to>
      <cdr:x>0.17077</cdr:x>
      <cdr:y>0.32427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3100" y="10541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800"/>
            <a:t>Remove Aliens</a:t>
          </a:r>
        </a:p>
      </cdr:txBody>
    </cdr:sp>
  </cdr:relSizeAnchor>
  <cdr:relSizeAnchor xmlns:cdr="http://schemas.openxmlformats.org/drawingml/2006/chartDrawing">
    <cdr:from>
      <cdr:x>0.12978</cdr:x>
      <cdr:y>0.22803</cdr:y>
    </cdr:from>
    <cdr:to>
      <cdr:x>0.1694</cdr:x>
      <cdr:y>0.36611</cdr:y>
    </cdr:to>
    <cdr:cxnSp macro="">
      <cdr:nvCxnSpPr>
        <cdr:cNvPr id="5" name="Straight Arrow Connector 4"/>
        <cdr:cNvCxnSpPr/>
      </cdr:nvCxnSpPr>
      <cdr:spPr>
        <a:xfrm xmlns:a="http://schemas.openxmlformats.org/drawingml/2006/main">
          <a:off x="1206500" y="1384300"/>
          <a:ext cx="368300" cy="8382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0.60109</cdr:x>
      <cdr:y>0.35356</cdr:y>
    </cdr:from>
    <cdr:to>
      <cdr:x>0.69945</cdr:x>
      <cdr:y>0.50418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588000" y="21463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800">
              <a:solidFill>
                <a:schemeClr val="bg1"/>
              </a:solidFill>
            </a:rPr>
            <a:t>Groundwater</a:t>
          </a:r>
        </a:p>
      </cdr:txBody>
    </cdr:sp>
  </cdr:relSizeAnchor>
  <cdr:relSizeAnchor xmlns:cdr="http://schemas.openxmlformats.org/drawingml/2006/chartDrawing">
    <cdr:from>
      <cdr:x>0.6776</cdr:x>
      <cdr:y>0.29289</cdr:y>
    </cdr:from>
    <cdr:to>
      <cdr:x>0.77596</cdr:x>
      <cdr:y>0.44351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6299200" y="17780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800">
              <a:solidFill>
                <a:schemeClr val="bg1"/>
              </a:solidFill>
            </a:rPr>
            <a:t>Raise Dam</a:t>
          </a:r>
        </a:p>
      </cdr:txBody>
    </cdr:sp>
  </cdr:relSizeAnchor>
  <cdr:relSizeAnchor xmlns:cdr="http://schemas.openxmlformats.org/drawingml/2006/chartDrawing">
    <cdr:from>
      <cdr:x>0.73087</cdr:x>
      <cdr:y>0.23222</cdr:y>
    </cdr:from>
    <cdr:to>
      <cdr:x>0.82923</cdr:x>
      <cdr:y>0.38285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794500" y="1409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800">
              <a:solidFill>
                <a:schemeClr val="bg1"/>
              </a:solidFill>
            </a:rPr>
            <a:t>Transfer</a:t>
          </a:r>
        </a:p>
      </cdr:txBody>
    </cdr:sp>
  </cdr:relSizeAnchor>
  <cdr:relSizeAnchor xmlns:cdr="http://schemas.openxmlformats.org/drawingml/2006/chartDrawing">
    <cdr:from>
      <cdr:x>0.41393</cdr:x>
      <cdr:y>0.19665</cdr:y>
    </cdr:from>
    <cdr:to>
      <cdr:x>0.45355</cdr:x>
      <cdr:y>0.33473</cdr:y>
    </cdr:to>
    <cdr:cxnSp macro="">
      <cdr:nvCxnSpPr>
        <cdr:cNvPr id="10" name="Straight Arrow Connector 9"/>
        <cdr:cNvCxnSpPr/>
      </cdr:nvCxnSpPr>
      <cdr:spPr>
        <a:xfrm xmlns:a="http://schemas.openxmlformats.org/drawingml/2006/main">
          <a:off x="3848100" y="1193800"/>
          <a:ext cx="368300" cy="8382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0.26639</cdr:x>
      <cdr:y>0.14226</cdr:y>
    </cdr:from>
    <cdr:to>
      <cdr:x>0.36475</cdr:x>
      <cdr:y>0.29289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2476500" y="8636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800"/>
            <a:t>Total Requirements</a:t>
          </a:r>
        </a:p>
      </cdr:txBody>
    </cdr:sp>
  </cdr:relSizeAnchor>
  <cdr:relSizeAnchor xmlns:cdr="http://schemas.openxmlformats.org/drawingml/2006/chartDrawing">
    <cdr:from>
      <cdr:x>0.53415</cdr:x>
      <cdr:y>0.10879</cdr:y>
    </cdr:from>
    <cdr:to>
      <cdr:x>0.57787</cdr:x>
      <cdr:y>0.35356</cdr:y>
    </cdr:to>
    <cdr:cxnSp macro="">
      <cdr:nvCxnSpPr>
        <cdr:cNvPr id="12" name="Straight Arrow Connector 11"/>
        <cdr:cNvCxnSpPr/>
      </cdr:nvCxnSpPr>
      <cdr:spPr>
        <a:xfrm xmlns:a="http://schemas.openxmlformats.org/drawingml/2006/main">
          <a:off x="4965700" y="660400"/>
          <a:ext cx="406400" cy="14859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0.4194</cdr:x>
      <cdr:y>0.04812</cdr:y>
    </cdr:from>
    <cdr:to>
      <cdr:x>0.51776</cdr:x>
      <cdr:y>0.19874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3898900" y="2921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ZA" sz="1800"/>
            <a:t>Total Requirements with WCWDM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R29"/>
  <sheetViews>
    <sheetView zoomScale="70" zoomScaleNormal="70" workbookViewId="0">
      <selection activeCell="K1" sqref="K1:Q29"/>
    </sheetView>
  </sheetViews>
  <sheetFormatPr defaultRowHeight="15" x14ac:dyDescent="0.25"/>
  <cols>
    <col min="3" max="3" width="10.7109375" bestFit="1" customWidth="1"/>
    <col min="5" max="5" width="15" bestFit="1" customWidth="1"/>
    <col min="6" max="6" width="15" customWidth="1"/>
    <col min="9" max="9" width="13.5703125" bestFit="1" customWidth="1"/>
    <col min="10" max="10" width="22.42578125" bestFit="1" customWidth="1"/>
    <col min="11" max="11" width="14.7109375" bestFit="1" customWidth="1"/>
    <col min="12" max="12" width="14.7109375" customWidth="1"/>
    <col min="13" max="13" width="13.7109375" bestFit="1" customWidth="1"/>
    <col min="15" max="15" width="11.28515625" bestFit="1" customWidth="1"/>
    <col min="16" max="16" width="13.7109375" bestFit="1" customWidth="1"/>
    <col min="17" max="17" width="14.7109375" bestFit="1" customWidth="1"/>
  </cols>
  <sheetData>
    <row r="1" spans="2:18" x14ac:dyDescent="0.25">
      <c r="C1" t="s">
        <v>0</v>
      </c>
      <c r="D1" t="s">
        <v>1</v>
      </c>
      <c r="E1" t="s">
        <v>2</v>
      </c>
      <c r="F1" t="s">
        <v>6</v>
      </c>
      <c r="G1" t="s">
        <v>3</v>
      </c>
      <c r="H1" t="s">
        <v>8</v>
      </c>
      <c r="I1" t="s">
        <v>4</v>
      </c>
      <c r="J1" t="s">
        <v>7</v>
      </c>
      <c r="K1" t="s">
        <v>5</v>
      </c>
      <c r="L1" t="s">
        <v>10</v>
      </c>
      <c r="M1" t="s">
        <v>9</v>
      </c>
      <c r="N1" t="s">
        <v>11</v>
      </c>
      <c r="O1" t="s">
        <v>12</v>
      </c>
      <c r="P1" t="s">
        <v>13</v>
      </c>
      <c r="Q1" t="s">
        <v>14</v>
      </c>
    </row>
    <row r="2" spans="2:18" x14ac:dyDescent="0.25">
      <c r="B2">
        <v>2018</v>
      </c>
      <c r="C2">
        <v>1000000</v>
      </c>
      <c r="D2" s="2">
        <f>C2*40*365.25/1000000000</f>
        <v>14.61</v>
      </c>
      <c r="E2" s="2">
        <f>D2</f>
        <v>14.61</v>
      </c>
      <c r="F2" s="2">
        <f>E2</f>
        <v>14.61</v>
      </c>
      <c r="G2">
        <v>2</v>
      </c>
      <c r="H2" s="2">
        <v>0</v>
      </c>
      <c r="I2" s="2">
        <f t="shared" ref="I2:I29" si="0">E2+G2+H2</f>
        <v>16.61</v>
      </c>
      <c r="J2" s="2">
        <f>F2+G2+H2</f>
        <v>16.61</v>
      </c>
      <c r="K2">
        <v>40</v>
      </c>
      <c r="L2">
        <f>K2</f>
        <v>40</v>
      </c>
      <c r="M2">
        <v>0</v>
      </c>
      <c r="N2">
        <v>1</v>
      </c>
      <c r="O2">
        <v>0</v>
      </c>
      <c r="P2">
        <v>0</v>
      </c>
      <c r="Q2">
        <f>L2+M2+N2+O2+P2</f>
        <v>41</v>
      </c>
    </row>
    <row r="3" spans="2:18" x14ac:dyDescent="0.25">
      <c r="B3">
        <v>2019</v>
      </c>
      <c r="C3" s="1">
        <f>C2+(0.01*C2)</f>
        <v>1010000</v>
      </c>
      <c r="D3" s="2">
        <f>C3*40*365.25/1000000000</f>
        <v>14.7561</v>
      </c>
      <c r="E3" s="2">
        <f t="shared" ref="E3:F8" si="1">D3</f>
        <v>14.7561</v>
      </c>
      <c r="F3" s="2">
        <f t="shared" si="1"/>
        <v>14.7561</v>
      </c>
      <c r="G3">
        <f>G2</f>
        <v>2</v>
      </c>
      <c r="H3" s="2">
        <v>0</v>
      </c>
      <c r="I3" s="2">
        <f t="shared" si="0"/>
        <v>16.7561</v>
      </c>
      <c r="J3" s="2">
        <f t="shared" ref="J2:J29" si="2">F3+G3+H3</f>
        <v>16.7561</v>
      </c>
      <c r="K3">
        <f>K2</f>
        <v>40</v>
      </c>
      <c r="L3">
        <f t="shared" ref="L3:L7" si="3">K3</f>
        <v>40</v>
      </c>
      <c r="M3">
        <v>0</v>
      </c>
      <c r="N3">
        <v>1</v>
      </c>
      <c r="O3">
        <v>0</v>
      </c>
      <c r="P3">
        <v>0</v>
      </c>
      <c r="Q3">
        <f t="shared" ref="Q3:Q29" si="4">L3+M3+N3+O3+P3</f>
        <v>41</v>
      </c>
    </row>
    <row r="4" spans="2:18" x14ac:dyDescent="0.25">
      <c r="B4">
        <v>2020</v>
      </c>
      <c r="C4" s="1">
        <f>C3+(0.01*C3)</f>
        <v>1020100</v>
      </c>
      <c r="D4" s="2">
        <f>C4*40*365.25/1000000000</f>
        <v>14.903661</v>
      </c>
      <c r="E4" s="2">
        <f t="shared" si="1"/>
        <v>14.903661</v>
      </c>
      <c r="F4" s="2">
        <f t="shared" si="1"/>
        <v>14.903661</v>
      </c>
      <c r="G4">
        <f t="shared" ref="G4:G29" si="5">G3</f>
        <v>2</v>
      </c>
      <c r="H4" s="2">
        <v>0</v>
      </c>
      <c r="I4" s="2">
        <f t="shared" si="0"/>
        <v>16.903661</v>
      </c>
      <c r="J4" s="2">
        <f t="shared" si="2"/>
        <v>16.903661</v>
      </c>
      <c r="K4">
        <f t="shared" ref="K4:K29" si="6">K3</f>
        <v>40</v>
      </c>
      <c r="L4">
        <f t="shared" si="3"/>
        <v>40</v>
      </c>
      <c r="M4">
        <v>0</v>
      </c>
      <c r="N4">
        <v>1</v>
      </c>
      <c r="O4">
        <v>0</v>
      </c>
      <c r="P4">
        <v>0</v>
      </c>
      <c r="Q4">
        <f t="shared" si="4"/>
        <v>41</v>
      </c>
    </row>
    <row r="5" spans="2:18" x14ac:dyDescent="0.25">
      <c r="B5">
        <v>2021</v>
      </c>
      <c r="C5" s="1">
        <f t="shared" ref="C5:C29" si="7">C4+(0.01*C4)</f>
        <v>1030301</v>
      </c>
      <c r="D5" s="2">
        <f>C5*40*365.25/1000000000</f>
        <v>15.052697609999999</v>
      </c>
      <c r="E5" s="2">
        <f t="shared" si="1"/>
        <v>15.052697609999999</v>
      </c>
      <c r="F5" s="2">
        <f>E5-(E5*0.07)</f>
        <v>13.999008777299998</v>
      </c>
      <c r="G5">
        <f t="shared" si="5"/>
        <v>2</v>
      </c>
      <c r="H5" s="2">
        <v>0</v>
      </c>
      <c r="I5" s="2">
        <f t="shared" si="0"/>
        <v>17.052697609999999</v>
      </c>
      <c r="J5" s="2">
        <f t="shared" si="2"/>
        <v>15.999008777299998</v>
      </c>
      <c r="K5">
        <f t="shared" si="6"/>
        <v>40</v>
      </c>
      <c r="L5">
        <f t="shared" si="3"/>
        <v>40</v>
      </c>
      <c r="M5">
        <v>0</v>
      </c>
      <c r="N5">
        <v>1</v>
      </c>
      <c r="O5">
        <v>0</v>
      </c>
      <c r="P5">
        <v>0</v>
      </c>
      <c r="Q5">
        <f t="shared" si="4"/>
        <v>41</v>
      </c>
    </row>
    <row r="6" spans="2:18" x14ac:dyDescent="0.25">
      <c r="B6">
        <v>2022</v>
      </c>
      <c r="C6" s="1">
        <f t="shared" si="7"/>
        <v>1040604.01</v>
      </c>
      <c r="D6" s="2">
        <f>C6*40*365.25/1000000000</f>
        <v>15.203224586100001</v>
      </c>
      <c r="E6" s="2">
        <f t="shared" si="1"/>
        <v>15.203224586100001</v>
      </c>
      <c r="F6" s="2">
        <f t="shared" ref="F6:F29" si="8">E6-(E6*0.07)</f>
        <v>14.138998865073001</v>
      </c>
      <c r="G6">
        <f t="shared" si="5"/>
        <v>2</v>
      </c>
      <c r="H6" s="2">
        <v>0</v>
      </c>
      <c r="I6" s="2">
        <f t="shared" si="0"/>
        <v>17.203224586099999</v>
      </c>
      <c r="J6" s="2">
        <f t="shared" si="2"/>
        <v>16.138998865072999</v>
      </c>
      <c r="K6">
        <f t="shared" si="6"/>
        <v>40</v>
      </c>
      <c r="L6">
        <f t="shared" si="3"/>
        <v>40</v>
      </c>
      <c r="M6">
        <v>0</v>
      </c>
      <c r="N6">
        <v>1</v>
      </c>
      <c r="O6">
        <v>0</v>
      </c>
      <c r="P6">
        <v>0</v>
      </c>
      <c r="Q6">
        <f t="shared" si="4"/>
        <v>41</v>
      </c>
    </row>
    <row r="7" spans="2:18" x14ac:dyDescent="0.25">
      <c r="B7">
        <v>2023</v>
      </c>
      <c r="C7" s="1">
        <f t="shared" si="7"/>
        <v>1051010.0501000001</v>
      </c>
      <c r="D7" s="2">
        <f>C7*40*365.25/1000000000</f>
        <v>15.355256831961002</v>
      </c>
      <c r="E7" s="2">
        <f t="shared" si="1"/>
        <v>15.355256831961002</v>
      </c>
      <c r="F7" s="2">
        <f t="shared" si="8"/>
        <v>14.280388853723732</v>
      </c>
      <c r="G7">
        <f t="shared" si="5"/>
        <v>2</v>
      </c>
      <c r="H7" s="2">
        <v>0</v>
      </c>
      <c r="I7" s="2">
        <f t="shared" si="0"/>
        <v>17.355256831961</v>
      </c>
      <c r="J7" s="2">
        <f t="shared" si="2"/>
        <v>16.280388853723732</v>
      </c>
      <c r="K7">
        <f t="shared" si="6"/>
        <v>40</v>
      </c>
      <c r="L7">
        <f t="shared" si="3"/>
        <v>40</v>
      </c>
      <c r="M7">
        <v>0</v>
      </c>
      <c r="N7">
        <v>1</v>
      </c>
      <c r="O7">
        <v>0</v>
      </c>
      <c r="P7">
        <v>0</v>
      </c>
      <c r="Q7">
        <f t="shared" si="4"/>
        <v>41</v>
      </c>
    </row>
    <row r="8" spans="2:18" x14ac:dyDescent="0.25">
      <c r="B8">
        <v>2024</v>
      </c>
      <c r="C8" s="1">
        <f t="shared" si="7"/>
        <v>1061520.1506010001</v>
      </c>
      <c r="D8" s="2">
        <f>C8*40*365.25/1000000000</f>
        <v>15.50880940028061</v>
      </c>
      <c r="E8" s="2">
        <f t="shared" si="1"/>
        <v>15.50880940028061</v>
      </c>
      <c r="F8" s="2">
        <f t="shared" si="8"/>
        <v>14.423192742260968</v>
      </c>
      <c r="G8">
        <f t="shared" si="5"/>
        <v>2</v>
      </c>
      <c r="H8" s="2">
        <v>0</v>
      </c>
      <c r="I8" s="2">
        <f t="shared" si="0"/>
        <v>17.508809400280612</v>
      </c>
      <c r="J8" s="2">
        <f t="shared" si="2"/>
        <v>16.423192742260966</v>
      </c>
      <c r="K8">
        <f t="shared" si="6"/>
        <v>40</v>
      </c>
      <c r="L8">
        <f t="shared" ref="L8:L29" si="9">K8-(0.1*K8)</f>
        <v>36</v>
      </c>
      <c r="M8">
        <v>0</v>
      </c>
      <c r="N8">
        <v>1</v>
      </c>
      <c r="O8">
        <v>0</v>
      </c>
      <c r="P8">
        <v>0</v>
      </c>
      <c r="Q8">
        <f t="shared" si="4"/>
        <v>37</v>
      </c>
    </row>
    <row r="9" spans="2:18" x14ac:dyDescent="0.25">
      <c r="B9">
        <v>2025</v>
      </c>
      <c r="C9" s="1">
        <f t="shared" si="7"/>
        <v>1072135.3521070101</v>
      </c>
      <c r="D9" s="2">
        <f>C9*40*365.25/1000000000</f>
        <v>15.663897494283416</v>
      </c>
      <c r="E9" s="2">
        <f>C9*101*365.25/1000000000</f>
        <v>39.55134117306563</v>
      </c>
      <c r="F9" s="2">
        <f t="shared" si="8"/>
        <v>36.782747290951036</v>
      </c>
      <c r="G9">
        <f t="shared" si="5"/>
        <v>2</v>
      </c>
      <c r="H9" s="2">
        <v>0</v>
      </c>
      <c r="I9" s="2">
        <f t="shared" si="0"/>
        <v>41.55134117306563</v>
      </c>
      <c r="J9" s="2">
        <f t="shared" si="2"/>
        <v>38.782747290951036</v>
      </c>
      <c r="K9">
        <f t="shared" si="6"/>
        <v>40</v>
      </c>
      <c r="L9">
        <f t="shared" si="9"/>
        <v>36</v>
      </c>
      <c r="M9">
        <v>5</v>
      </c>
      <c r="N9">
        <v>1</v>
      </c>
      <c r="O9">
        <v>0</v>
      </c>
      <c r="P9">
        <v>0</v>
      </c>
      <c r="Q9">
        <f t="shared" si="4"/>
        <v>42</v>
      </c>
      <c r="R9" s="2">
        <f>Q9-I9</f>
        <v>0.44865882693436987</v>
      </c>
    </row>
    <row r="10" spans="2:18" x14ac:dyDescent="0.25">
      <c r="B10">
        <v>2026</v>
      </c>
      <c r="C10" s="1">
        <f t="shared" si="7"/>
        <v>1082856.7056280803</v>
      </c>
      <c r="D10" s="2">
        <f>C10*40*365.25/1000000000</f>
        <v>15.820536469226253</v>
      </c>
      <c r="E10" s="2">
        <f>C10*101*365.25/1000000000</f>
        <v>39.946854584796284</v>
      </c>
      <c r="F10" s="2">
        <f t="shared" si="8"/>
        <v>37.150574763860547</v>
      </c>
      <c r="G10">
        <f t="shared" si="5"/>
        <v>2</v>
      </c>
      <c r="H10" s="2">
        <v>0</v>
      </c>
      <c r="I10" s="2">
        <f t="shared" si="0"/>
        <v>41.946854584796284</v>
      </c>
      <c r="J10" s="2">
        <f t="shared" si="2"/>
        <v>39.150574763860547</v>
      </c>
      <c r="K10">
        <f t="shared" si="6"/>
        <v>40</v>
      </c>
      <c r="L10">
        <f t="shared" si="9"/>
        <v>36</v>
      </c>
      <c r="M10">
        <f>M9</f>
        <v>5</v>
      </c>
      <c r="N10">
        <v>1</v>
      </c>
      <c r="O10">
        <v>0</v>
      </c>
      <c r="P10">
        <v>0</v>
      </c>
      <c r="Q10">
        <f t="shared" si="4"/>
        <v>42</v>
      </c>
      <c r="R10" s="2">
        <f t="shared" ref="R10:R29" si="10">Q10-I10</f>
        <v>5.3145415203715629E-2</v>
      </c>
    </row>
    <row r="11" spans="2:18" x14ac:dyDescent="0.25">
      <c r="B11">
        <v>2027</v>
      </c>
      <c r="C11" s="1">
        <f t="shared" si="7"/>
        <v>1093685.2726843611</v>
      </c>
      <c r="D11" s="2">
        <f>C11*40*365.25/1000000000</f>
        <v>15.978741833918514</v>
      </c>
      <c r="E11" s="2">
        <f>C11*101*365.25/1000000000</f>
        <v>40.346323130644251</v>
      </c>
      <c r="F11" s="2">
        <f t="shared" si="8"/>
        <v>37.522080511499155</v>
      </c>
      <c r="G11">
        <f t="shared" si="5"/>
        <v>2</v>
      </c>
      <c r="H11" s="2">
        <v>0</v>
      </c>
      <c r="I11" s="2">
        <f t="shared" si="0"/>
        <v>42.346323130644251</v>
      </c>
      <c r="J11" s="2">
        <f t="shared" si="2"/>
        <v>39.522080511499155</v>
      </c>
      <c r="K11">
        <f t="shared" si="6"/>
        <v>40</v>
      </c>
      <c r="L11">
        <f t="shared" si="9"/>
        <v>36</v>
      </c>
      <c r="M11">
        <f>M10</f>
        <v>5</v>
      </c>
      <c r="N11">
        <v>1</v>
      </c>
      <c r="O11">
        <v>5</v>
      </c>
      <c r="P11">
        <v>0</v>
      </c>
      <c r="Q11">
        <f t="shared" si="4"/>
        <v>47</v>
      </c>
      <c r="R11" s="2">
        <f t="shared" si="10"/>
        <v>4.6536768693557491</v>
      </c>
    </row>
    <row r="12" spans="2:18" x14ac:dyDescent="0.25">
      <c r="B12">
        <v>2028</v>
      </c>
      <c r="C12" s="1">
        <f t="shared" si="7"/>
        <v>1104622.1254112048</v>
      </c>
      <c r="D12" s="2">
        <f>C12*40*365.25/1000000000</f>
        <v>16.138529252257701</v>
      </c>
      <c r="E12" s="2">
        <f>C12*101*365.25/1000000000</f>
        <v>40.749786361950697</v>
      </c>
      <c r="F12" s="2">
        <f t="shared" si="8"/>
        <v>37.897301316614147</v>
      </c>
      <c r="G12">
        <f t="shared" si="5"/>
        <v>2</v>
      </c>
      <c r="H12" s="2">
        <v>0</v>
      </c>
      <c r="I12" s="2">
        <f t="shared" si="0"/>
        <v>42.749786361950697</v>
      </c>
      <c r="J12" s="2">
        <f t="shared" si="2"/>
        <v>39.897301316614147</v>
      </c>
      <c r="K12">
        <f t="shared" si="6"/>
        <v>40</v>
      </c>
      <c r="L12">
        <f t="shared" si="9"/>
        <v>36</v>
      </c>
      <c r="M12">
        <f>M11</f>
        <v>5</v>
      </c>
      <c r="N12">
        <v>1</v>
      </c>
      <c r="O12">
        <f>O11</f>
        <v>5</v>
      </c>
      <c r="P12">
        <v>0</v>
      </c>
      <c r="Q12">
        <f t="shared" si="4"/>
        <v>47</v>
      </c>
      <c r="R12" s="2">
        <f t="shared" si="10"/>
        <v>4.2502136380493027</v>
      </c>
    </row>
    <row r="13" spans="2:18" x14ac:dyDescent="0.25">
      <c r="B13">
        <v>2029</v>
      </c>
      <c r="C13" s="1">
        <f t="shared" si="7"/>
        <v>1115668.3466653167</v>
      </c>
      <c r="D13" s="2">
        <f>C13*40*365.25/1000000000</f>
        <v>16.299914544780279</v>
      </c>
      <c r="E13" s="2">
        <f>C13*101*365.25/1000000000</f>
        <v>41.157284225570201</v>
      </c>
      <c r="F13" s="2">
        <f t="shared" si="8"/>
        <v>38.276274329780286</v>
      </c>
      <c r="G13">
        <f t="shared" si="5"/>
        <v>2</v>
      </c>
      <c r="H13" s="2">
        <v>0</v>
      </c>
      <c r="I13" s="2">
        <f t="shared" si="0"/>
        <v>43.157284225570201</v>
      </c>
      <c r="J13" s="2">
        <f t="shared" si="2"/>
        <v>40.276274329780286</v>
      </c>
      <c r="K13">
        <f t="shared" si="6"/>
        <v>40</v>
      </c>
      <c r="L13">
        <f t="shared" si="9"/>
        <v>36</v>
      </c>
      <c r="M13">
        <f>M12</f>
        <v>5</v>
      </c>
      <c r="N13">
        <v>1</v>
      </c>
      <c r="O13">
        <f>O12</f>
        <v>5</v>
      </c>
      <c r="P13">
        <v>0</v>
      </c>
      <c r="Q13">
        <f t="shared" si="4"/>
        <v>47</v>
      </c>
      <c r="R13" s="2">
        <f t="shared" si="10"/>
        <v>3.8427157744297986</v>
      </c>
    </row>
    <row r="14" spans="2:18" x14ac:dyDescent="0.25">
      <c r="B14">
        <v>2030</v>
      </c>
      <c r="C14" s="1">
        <f t="shared" si="7"/>
        <v>1126825.0301319698</v>
      </c>
      <c r="D14" s="2">
        <f>C14*40*365.25/1000000000</f>
        <v>16.462913690228078</v>
      </c>
      <c r="E14" s="2">
        <f>C14*101*365.25/1000000000</f>
        <v>41.568857067825903</v>
      </c>
      <c r="F14" s="2">
        <f t="shared" si="8"/>
        <v>38.659037073078089</v>
      </c>
      <c r="G14">
        <f t="shared" si="5"/>
        <v>2</v>
      </c>
      <c r="H14" s="2">
        <v>0</v>
      </c>
      <c r="I14" s="2">
        <f t="shared" si="0"/>
        <v>43.568857067825903</v>
      </c>
      <c r="J14" s="2">
        <f t="shared" si="2"/>
        <v>40.659037073078089</v>
      </c>
      <c r="K14">
        <f t="shared" si="6"/>
        <v>40</v>
      </c>
      <c r="L14">
        <f t="shared" si="9"/>
        <v>36</v>
      </c>
      <c r="M14">
        <v>5</v>
      </c>
      <c r="N14">
        <v>1</v>
      </c>
      <c r="O14">
        <f>O13</f>
        <v>5</v>
      </c>
      <c r="P14">
        <v>0</v>
      </c>
      <c r="Q14">
        <f t="shared" si="4"/>
        <v>47</v>
      </c>
      <c r="R14" s="2">
        <f t="shared" si="10"/>
        <v>3.4311429321740974</v>
      </c>
    </row>
    <row r="15" spans="2:18" x14ac:dyDescent="0.25">
      <c r="B15">
        <v>2031</v>
      </c>
      <c r="C15" s="1">
        <f t="shared" si="7"/>
        <v>1138093.2804332895</v>
      </c>
      <c r="D15" s="2">
        <f>C15*40*365.25/1000000000</f>
        <v>16.627542827130359</v>
      </c>
      <c r="E15" s="2">
        <f>C15*101*365.25/1000000000</f>
        <v>41.984545638504159</v>
      </c>
      <c r="F15" s="2">
        <f t="shared" si="8"/>
        <v>39.045627443808868</v>
      </c>
      <c r="G15">
        <f t="shared" si="5"/>
        <v>2</v>
      </c>
      <c r="H15" s="2">
        <v>0</v>
      </c>
      <c r="I15" s="2">
        <f t="shared" si="0"/>
        <v>43.984545638504159</v>
      </c>
      <c r="J15" s="2">
        <f t="shared" si="2"/>
        <v>41.045627443808868</v>
      </c>
      <c r="K15">
        <f t="shared" si="6"/>
        <v>40</v>
      </c>
      <c r="L15">
        <f t="shared" si="9"/>
        <v>36</v>
      </c>
      <c r="M15">
        <f>M14</f>
        <v>5</v>
      </c>
      <c r="N15">
        <v>1</v>
      </c>
      <c r="O15">
        <f>O14</f>
        <v>5</v>
      </c>
      <c r="P15">
        <v>0</v>
      </c>
      <c r="Q15">
        <f t="shared" si="4"/>
        <v>47</v>
      </c>
      <c r="R15" s="2">
        <f t="shared" si="10"/>
        <v>3.0154543614958413</v>
      </c>
    </row>
    <row r="16" spans="2:18" x14ac:dyDescent="0.25">
      <c r="B16">
        <v>2032</v>
      </c>
      <c r="C16" s="1">
        <f t="shared" si="7"/>
        <v>1149474.2132376223</v>
      </c>
      <c r="D16" s="2">
        <f>C16*40*365.25/1000000000</f>
        <v>16.793818255401664</v>
      </c>
      <c r="E16" s="2">
        <f>C16*101*365.25/1000000000</f>
        <v>42.404391094889199</v>
      </c>
      <c r="F16" s="2">
        <f t="shared" si="8"/>
        <v>39.436083718246955</v>
      </c>
      <c r="G16">
        <f t="shared" si="5"/>
        <v>2</v>
      </c>
      <c r="H16" s="2">
        <v>0</v>
      </c>
      <c r="I16" s="2">
        <f t="shared" si="0"/>
        <v>44.404391094889199</v>
      </c>
      <c r="J16" s="2">
        <f t="shared" si="2"/>
        <v>41.436083718246955</v>
      </c>
      <c r="K16">
        <f t="shared" si="6"/>
        <v>40</v>
      </c>
      <c r="L16">
        <f t="shared" si="9"/>
        <v>36</v>
      </c>
      <c r="M16">
        <f t="shared" ref="M16:M29" si="11">M15</f>
        <v>5</v>
      </c>
      <c r="N16">
        <v>1</v>
      </c>
      <c r="O16">
        <v>5</v>
      </c>
      <c r="P16">
        <v>0</v>
      </c>
      <c r="Q16">
        <f t="shared" si="4"/>
        <v>47</v>
      </c>
      <c r="R16" s="2">
        <f t="shared" si="10"/>
        <v>2.5956089051108009</v>
      </c>
    </row>
    <row r="17" spans="2:18" x14ac:dyDescent="0.25">
      <c r="B17">
        <v>2033</v>
      </c>
      <c r="C17" s="1">
        <f t="shared" si="7"/>
        <v>1160968.9553699985</v>
      </c>
      <c r="D17" s="2">
        <f>C17*40*365.25/1000000000</f>
        <v>16.961756437955678</v>
      </c>
      <c r="E17" s="2">
        <f>C17*101*365.25/1000000000</f>
        <v>42.828435005838088</v>
      </c>
      <c r="F17" s="2">
        <f t="shared" si="8"/>
        <v>39.830444555429423</v>
      </c>
      <c r="G17">
        <f t="shared" si="5"/>
        <v>2</v>
      </c>
      <c r="H17" s="2">
        <v>0</v>
      </c>
      <c r="I17" s="2">
        <f t="shared" si="0"/>
        <v>44.828435005838088</v>
      </c>
      <c r="J17" s="2">
        <f t="shared" si="2"/>
        <v>41.830444555429423</v>
      </c>
      <c r="K17">
        <f t="shared" si="6"/>
        <v>40</v>
      </c>
      <c r="L17">
        <f t="shared" si="9"/>
        <v>36</v>
      </c>
      <c r="M17">
        <f t="shared" si="11"/>
        <v>5</v>
      </c>
      <c r="N17">
        <v>1</v>
      </c>
      <c r="O17">
        <f>O16</f>
        <v>5</v>
      </c>
      <c r="P17">
        <v>0</v>
      </c>
      <c r="Q17">
        <f t="shared" si="4"/>
        <v>47</v>
      </c>
      <c r="R17" s="2">
        <f t="shared" si="10"/>
        <v>2.171564994161912</v>
      </c>
    </row>
    <row r="18" spans="2:18" x14ac:dyDescent="0.25">
      <c r="B18">
        <v>2034</v>
      </c>
      <c r="C18" s="1">
        <f t="shared" si="7"/>
        <v>1172578.6449236984</v>
      </c>
      <c r="D18" s="2">
        <f>C18*40*365.25/1000000000</f>
        <v>17.131374002335235</v>
      </c>
      <c r="E18" s="2">
        <f>C18*101*365.25/1000000000</f>
        <v>43.256719355896465</v>
      </c>
      <c r="F18" s="2">
        <f t="shared" si="8"/>
        <v>40.228749000983711</v>
      </c>
      <c r="G18">
        <f t="shared" si="5"/>
        <v>2</v>
      </c>
      <c r="H18" s="2">
        <v>0</v>
      </c>
      <c r="I18" s="2">
        <f t="shared" si="0"/>
        <v>45.256719355896465</v>
      </c>
      <c r="J18" s="2">
        <f t="shared" si="2"/>
        <v>42.228749000983711</v>
      </c>
      <c r="K18">
        <f t="shared" si="6"/>
        <v>40</v>
      </c>
      <c r="L18">
        <f t="shared" si="9"/>
        <v>36</v>
      </c>
      <c r="M18">
        <f t="shared" si="11"/>
        <v>5</v>
      </c>
      <c r="N18">
        <v>1</v>
      </c>
      <c r="O18">
        <f t="shared" ref="O18:O29" si="12">O17</f>
        <v>5</v>
      </c>
      <c r="P18">
        <v>0</v>
      </c>
      <c r="Q18">
        <f t="shared" si="4"/>
        <v>47</v>
      </c>
      <c r="R18" s="2">
        <f t="shared" si="10"/>
        <v>1.7432806441035353</v>
      </c>
    </row>
    <row r="19" spans="2:18" x14ac:dyDescent="0.25">
      <c r="B19">
        <v>2035</v>
      </c>
      <c r="C19" s="1">
        <f t="shared" si="7"/>
        <v>1184304.4313729354</v>
      </c>
      <c r="D19" s="2">
        <f>C19*40*365.25/1000000000</f>
        <v>17.302687742358586</v>
      </c>
      <c r="E19" s="2">
        <f>C19*101*365.25/1000000000</f>
        <v>43.689286549455431</v>
      </c>
      <c r="F19" s="2">
        <f t="shared" si="8"/>
        <v>40.631036490993552</v>
      </c>
      <c r="G19">
        <f t="shared" si="5"/>
        <v>2</v>
      </c>
      <c r="H19" s="2">
        <v>0</v>
      </c>
      <c r="I19" s="2">
        <f t="shared" si="0"/>
        <v>45.689286549455431</v>
      </c>
      <c r="J19" s="2">
        <f t="shared" si="2"/>
        <v>42.631036490993552</v>
      </c>
      <c r="K19">
        <f t="shared" si="6"/>
        <v>40</v>
      </c>
      <c r="L19">
        <f t="shared" si="9"/>
        <v>36</v>
      </c>
      <c r="M19">
        <f t="shared" si="11"/>
        <v>5</v>
      </c>
      <c r="N19">
        <v>1</v>
      </c>
      <c r="O19">
        <f t="shared" si="12"/>
        <v>5</v>
      </c>
      <c r="P19">
        <v>0</v>
      </c>
      <c r="Q19">
        <f t="shared" si="4"/>
        <v>47</v>
      </c>
      <c r="R19" s="2">
        <f t="shared" si="10"/>
        <v>1.3107134505445686</v>
      </c>
    </row>
    <row r="20" spans="2:18" x14ac:dyDescent="0.25">
      <c r="B20">
        <v>2036</v>
      </c>
      <c r="C20" s="1">
        <f t="shared" si="7"/>
        <v>1196147.4756866647</v>
      </c>
      <c r="D20" s="2">
        <f>C20*40*365.25/1000000000</f>
        <v>17.47571461978217</v>
      </c>
      <c r="E20" s="2">
        <f>C20*101*365.25/1000000000</f>
        <v>44.126179414949981</v>
      </c>
      <c r="F20" s="2">
        <f t="shared" si="8"/>
        <v>41.037346855903479</v>
      </c>
      <c r="G20">
        <f t="shared" si="5"/>
        <v>2</v>
      </c>
      <c r="H20">
        <v>8</v>
      </c>
      <c r="I20" s="2">
        <f t="shared" si="0"/>
        <v>54.126179414949981</v>
      </c>
      <c r="J20" s="2">
        <f t="shared" si="2"/>
        <v>51.037346855903479</v>
      </c>
      <c r="K20">
        <f t="shared" si="6"/>
        <v>40</v>
      </c>
      <c r="L20">
        <f t="shared" si="9"/>
        <v>36</v>
      </c>
      <c r="M20">
        <f t="shared" si="11"/>
        <v>5</v>
      </c>
      <c r="N20">
        <v>1</v>
      </c>
      <c r="O20">
        <f t="shared" si="12"/>
        <v>5</v>
      </c>
      <c r="P20">
        <v>8</v>
      </c>
      <c r="Q20">
        <f t="shared" si="4"/>
        <v>55</v>
      </c>
      <c r="R20" s="2">
        <f t="shared" si="10"/>
        <v>0.87382058505001936</v>
      </c>
    </row>
    <row r="21" spans="2:18" x14ac:dyDescent="0.25">
      <c r="B21">
        <v>2037</v>
      </c>
      <c r="C21" s="1">
        <f t="shared" si="7"/>
        <v>1208108.9504435314</v>
      </c>
      <c r="D21" s="2">
        <f>C21*40*365.25/1000000000</f>
        <v>17.650471765979994</v>
      </c>
      <c r="E21" s="2">
        <f>C21*101*365.25/1000000000</f>
        <v>44.567441209099478</v>
      </c>
      <c r="F21" s="2">
        <f t="shared" si="8"/>
        <v>41.447720324462516</v>
      </c>
      <c r="G21">
        <f t="shared" si="5"/>
        <v>2</v>
      </c>
      <c r="H21">
        <v>8</v>
      </c>
      <c r="I21" s="2">
        <f t="shared" si="0"/>
        <v>54.567441209099478</v>
      </c>
      <c r="J21" s="2">
        <f t="shared" si="2"/>
        <v>51.447720324462516</v>
      </c>
      <c r="K21">
        <f t="shared" si="6"/>
        <v>40</v>
      </c>
      <c r="L21">
        <f t="shared" si="9"/>
        <v>36</v>
      </c>
      <c r="M21">
        <f t="shared" si="11"/>
        <v>5</v>
      </c>
      <c r="N21">
        <v>1</v>
      </c>
      <c r="O21">
        <f t="shared" si="12"/>
        <v>5</v>
      </c>
      <c r="P21">
        <f>P20</f>
        <v>8</v>
      </c>
      <c r="Q21">
        <f t="shared" si="4"/>
        <v>55</v>
      </c>
      <c r="R21" s="2">
        <f t="shared" si="10"/>
        <v>0.43255879090052218</v>
      </c>
    </row>
    <row r="22" spans="2:18" x14ac:dyDescent="0.25">
      <c r="B22">
        <v>2038</v>
      </c>
      <c r="C22" s="1">
        <f t="shared" si="7"/>
        <v>1220190.0399479668</v>
      </c>
      <c r="D22" s="2">
        <f>C22*40*365.25/1000000000</f>
        <v>17.826976483639797</v>
      </c>
      <c r="E22" s="2">
        <f>C22*101*365.25/1000000000</f>
        <v>45.013115621190487</v>
      </c>
      <c r="F22" s="2">
        <f t="shared" si="8"/>
        <v>41.862197527707153</v>
      </c>
      <c r="G22">
        <f t="shared" si="5"/>
        <v>2</v>
      </c>
      <c r="H22">
        <v>8</v>
      </c>
      <c r="I22" s="2">
        <f t="shared" si="0"/>
        <v>55.013115621190487</v>
      </c>
      <c r="J22" s="2">
        <f t="shared" si="2"/>
        <v>51.862197527707153</v>
      </c>
      <c r="K22">
        <f t="shared" si="6"/>
        <v>40</v>
      </c>
      <c r="L22">
        <f t="shared" si="9"/>
        <v>36</v>
      </c>
      <c r="M22">
        <f t="shared" si="11"/>
        <v>5</v>
      </c>
      <c r="N22">
        <v>1</v>
      </c>
      <c r="O22">
        <f t="shared" si="12"/>
        <v>5</v>
      </c>
      <c r="P22">
        <f>P21</f>
        <v>8</v>
      </c>
      <c r="Q22">
        <f t="shared" si="4"/>
        <v>55</v>
      </c>
      <c r="R22" s="2">
        <f t="shared" si="10"/>
        <v>-1.3115621190486593E-2</v>
      </c>
    </row>
    <row r="23" spans="2:18" x14ac:dyDescent="0.25">
      <c r="B23">
        <v>2039</v>
      </c>
      <c r="C23" s="1">
        <f t="shared" si="7"/>
        <v>1232391.9403474466</v>
      </c>
      <c r="D23" s="2">
        <f>C23*40*365.25/1000000000</f>
        <v>18.005246248476194</v>
      </c>
      <c r="E23" s="2">
        <f>C23*101*365.25/1000000000</f>
        <v>45.463246777402397</v>
      </c>
      <c r="F23" s="2">
        <f t="shared" si="8"/>
        <v>42.28081950298423</v>
      </c>
      <c r="G23">
        <f t="shared" si="5"/>
        <v>2</v>
      </c>
      <c r="H23">
        <v>8</v>
      </c>
      <c r="I23" s="2">
        <f t="shared" si="0"/>
        <v>55.463246777402397</v>
      </c>
      <c r="J23" s="2">
        <f t="shared" si="2"/>
        <v>52.28081950298423</v>
      </c>
      <c r="K23">
        <f t="shared" si="6"/>
        <v>40</v>
      </c>
      <c r="L23">
        <f t="shared" si="9"/>
        <v>36</v>
      </c>
      <c r="M23">
        <f t="shared" si="11"/>
        <v>5</v>
      </c>
      <c r="N23">
        <v>1</v>
      </c>
      <c r="O23">
        <f t="shared" si="12"/>
        <v>5</v>
      </c>
      <c r="P23">
        <f t="shared" ref="P23:P29" si="13">P22</f>
        <v>8</v>
      </c>
      <c r="Q23">
        <f t="shared" si="4"/>
        <v>55</v>
      </c>
      <c r="R23" s="2">
        <f t="shared" si="10"/>
        <v>-0.4632467774023965</v>
      </c>
    </row>
    <row r="24" spans="2:18" x14ac:dyDescent="0.25">
      <c r="B24">
        <v>2040</v>
      </c>
      <c r="C24" s="1">
        <f t="shared" si="7"/>
        <v>1244715.8597509211</v>
      </c>
      <c r="D24" s="2">
        <f>C24*40*365.25/1000000000</f>
        <v>18.185298710960957</v>
      </c>
      <c r="E24" s="2">
        <f>C24*101*365.25/1000000000</f>
        <v>45.917879245176422</v>
      </c>
      <c r="F24" s="2">
        <f t="shared" si="8"/>
        <v>42.703627698014074</v>
      </c>
      <c r="G24">
        <f t="shared" si="5"/>
        <v>2</v>
      </c>
      <c r="H24">
        <v>8</v>
      </c>
      <c r="I24" s="2">
        <f t="shared" si="0"/>
        <v>55.917879245176422</v>
      </c>
      <c r="J24" s="2">
        <f t="shared" si="2"/>
        <v>52.703627698014074</v>
      </c>
      <c r="K24">
        <f t="shared" si="6"/>
        <v>40</v>
      </c>
      <c r="L24">
        <f t="shared" si="9"/>
        <v>36</v>
      </c>
      <c r="M24">
        <f t="shared" si="11"/>
        <v>5</v>
      </c>
      <c r="N24">
        <v>1</v>
      </c>
      <c r="O24">
        <f t="shared" si="12"/>
        <v>5</v>
      </c>
      <c r="P24">
        <f t="shared" si="13"/>
        <v>8</v>
      </c>
      <c r="Q24">
        <f t="shared" si="4"/>
        <v>55</v>
      </c>
      <c r="R24" s="2">
        <f t="shared" si="10"/>
        <v>-0.91787924517642239</v>
      </c>
    </row>
    <row r="25" spans="2:18" x14ac:dyDescent="0.25">
      <c r="B25">
        <v>2041</v>
      </c>
      <c r="C25" s="1">
        <f t="shared" si="7"/>
        <v>1257163.0183484303</v>
      </c>
      <c r="D25" s="2">
        <f>C25*40*365.25/1000000000</f>
        <v>18.367151698070568</v>
      </c>
      <c r="E25" s="2">
        <f>C25*101*365.25/1000000000</f>
        <v>46.377058037628181</v>
      </c>
      <c r="F25" s="2">
        <f t="shared" si="8"/>
        <v>43.130663974994206</v>
      </c>
      <c r="G25">
        <f t="shared" si="5"/>
        <v>2</v>
      </c>
      <c r="H25">
        <v>8</v>
      </c>
      <c r="I25" s="2">
        <f t="shared" si="0"/>
        <v>56.377058037628181</v>
      </c>
      <c r="J25" s="2">
        <f t="shared" si="2"/>
        <v>53.130663974994206</v>
      </c>
      <c r="K25">
        <f t="shared" si="6"/>
        <v>40</v>
      </c>
      <c r="L25">
        <f t="shared" si="9"/>
        <v>36</v>
      </c>
      <c r="M25">
        <f t="shared" si="11"/>
        <v>5</v>
      </c>
      <c r="N25">
        <v>1</v>
      </c>
      <c r="O25">
        <f t="shared" si="12"/>
        <v>5</v>
      </c>
      <c r="P25">
        <f t="shared" si="13"/>
        <v>8</v>
      </c>
      <c r="Q25">
        <f t="shared" si="4"/>
        <v>55</v>
      </c>
      <c r="R25" s="2">
        <f t="shared" si="10"/>
        <v>-1.3770580376281814</v>
      </c>
    </row>
    <row r="26" spans="2:18" x14ac:dyDescent="0.25">
      <c r="B26">
        <v>2042</v>
      </c>
      <c r="C26" s="1">
        <f t="shared" si="7"/>
        <v>1269734.6485319147</v>
      </c>
      <c r="D26" s="2">
        <f>C26*40*365.25/1000000000</f>
        <v>18.550823215051274</v>
      </c>
      <c r="E26" s="2">
        <f>C26*101*365.25/1000000000</f>
        <v>46.840828618004466</v>
      </c>
      <c r="F26" s="2">
        <f t="shared" si="8"/>
        <v>43.561970614744155</v>
      </c>
      <c r="G26">
        <f t="shared" si="5"/>
        <v>2</v>
      </c>
      <c r="H26">
        <v>8</v>
      </c>
      <c r="I26" s="2">
        <f t="shared" si="0"/>
        <v>56.840828618004466</v>
      </c>
      <c r="J26" s="2">
        <f t="shared" si="2"/>
        <v>53.561970614744155</v>
      </c>
      <c r="K26">
        <f t="shared" si="6"/>
        <v>40</v>
      </c>
      <c r="L26">
        <f t="shared" si="9"/>
        <v>36</v>
      </c>
      <c r="M26">
        <f t="shared" si="11"/>
        <v>5</v>
      </c>
      <c r="N26">
        <v>1</v>
      </c>
      <c r="O26">
        <f t="shared" si="12"/>
        <v>5</v>
      </c>
      <c r="P26">
        <f t="shared" si="13"/>
        <v>8</v>
      </c>
      <c r="Q26">
        <f t="shared" si="4"/>
        <v>55</v>
      </c>
      <c r="R26" s="2">
        <f t="shared" si="10"/>
        <v>-1.8408286180044655</v>
      </c>
    </row>
    <row r="27" spans="2:18" x14ac:dyDescent="0.25">
      <c r="B27">
        <v>2043</v>
      </c>
      <c r="C27" s="1">
        <f t="shared" si="7"/>
        <v>1282431.9950172338</v>
      </c>
      <c r="D27" s="2">
        <f>C27*40*365.25/1000000000</f>
        <v>18.736331447201785</v>
      </c>
      <c r="E27" s="2">
        <f>C27*101*365.25/1000000000</f>
        <v>47.309236904184509</v>
      </c>
      <c r="F27" s="2">
        <f t="shared" si="8"/>
        <v>43.997590320891589</v>
      </c>
      <c r="G27">
        <f t="shared" si="5"/>
        <v>2</v>
      </c>
      <c r="H27">
        <v>8</v>
      </c>
      <c r="I27" s="2">
        <f t="shared" si="0"/>
        <v>57.309236904184509</v>
      </c>
      <c r="J27" s="2">
        <f t="shared" si="2"/>
        <v>53.997590320891589</v>
      </c>
      <c r="K27">
        <f t="shared" si="6"/>
        <v>40</v>
      </c>
      <c r="L27">
        <f t="shared" si="9"/>
        <v>36</v>
      </c>
      <c r="M27">
        <f t="shared" si="11"/>
        <v>5</v>
      </c>
      <c r="N27">
        <v>1</v>
      </c>
      <c r="O27">
        <f t="shared" si="12"/>
        <v>5</v>
      </c>
      <c r="P27">
        <f t="shared" si="13"/>
        <v>8</v>
      </c>
      <c r="Q27">
        <f t="shared" si="4"/>
        <v>55</v>
      </c>
      <c r="R27" s="2">
        <f t="shared" si="10"/>
        <v>-2.3092369041845089</v>
      </c>
    </row>
    <row r="28" spans="2:18" x14ac:dyDescent="0.25">
      <c r="B28">
        <v>2044</v>
      </c>
      <c r="C28" s="1">
        <f t="shared" si="7"/>
        <v>1295256.3149674062</v>
      </c>
      <c r="D28" s="2">
        <f>C28*40*365.25/1000000000</f>
        <v>18.923694761673804</v>
      </c>
      <c r="E28" s="2">
        <f>C28*101*365.25/1000000000</f>
        <v>47.78232927322636</v>
      </c>
      <c r="F28" s="2">
        <f t="shared" si="8"/>
        <v>44.437566224100514</v>
      </c>
      <c r="G28">
        <f t="shared" si="5"/>
        <v>2</v>
      </c>
      <c r="H28">
        <v>8</v>
      </c>
      <c r="I28" s="2">
        <f t="shared" si="0"/>
        <v>57.78232927322636</v>
      </c>
      <c r="J28" s="2">
        <f t="shared" si="2"/>
        <v>54.437566224100514</v>
      </c>
      <c r="K28">
        <f t="shared" si="6"/>
        <v>40</v>
      </c>
      <c r="L28">
        <f t="shared" si="9"/>
        <v>36</v>
      </c>
      <c r="M28">
        <f t="shared" si="11"/>
        <v>5</v>
      </c>
      <c r="N28">
        <v>1</v>
      </c>
      <c r="O28">
        <f t="shared" si="12"/>
        <v>5</v>
      </c>
      <c r="P28">
        <f t="shared" si="13"/>
        <v>8</v>
      </c>
      <c r="Q28">
        <f t="shared" si="4"/>
        <v>55</v>
      </c>
      <c r="R28" s="2">
        <f t="shared" si="10"/>
        <v>-2.7823292732263596</v>
      </c>
    </row>
    <row r="29" spans="2:18" x14ac:dyDescent="0.25">
      <c r="B29">
        <v>2045</v>
      </c>
      <c r="C29" s="1">
        <f t="shared" si="7"/>
        <v>1308208.8781170803</v>
      </c>
      <c r="D29" s="2">
        <f>C29*40*365.25/1000000000</f>
        <v>19.112931709290546</v>
      </c>
      <c r="E29" s="2">
        <f>C29*101*365.25/1000000000</f>
        <v>48.260152565958627</v>
      </c>
      <c r="F29" s="2">
        <f t="shared" si="8"/>
        <v>44.881941886341522</v>
      </c>
      <c r="G29">
        <f t="shared" si="5"/>
        <v>2</v>
      </c>
      <c r="H29">
        <v>8</v>
      </c>
      <c r="I29" s="2">
        <f t="shared" si="0"/>
        <v>58.260152565958627</v>
      </c>
      <c r="J29" s="2">
        <f t="shared" si="2"/>
        <v>54.881941886341522</v>
      </c>
      <c r="K29">
        <f t="shared" si="6"/>
        <v>40</v>
      </c>
      <c r="L29">
        <f t="shared" si="9"/>
        <v>36</v>
      </c>
      <c r="M29">
        <f t="shared" si="11"/>
        <v>5</v>
      </c>
      <c r="N29">
        <v>1</v>
      </c>
      <c r="O29">
        <f t="shared" si="12"/>
        <v>5</v>
      </c>
      <c r="P29">
        <f t="shared" si="13"/>
        <v>8</v>
      </c>
      <c r="Q29">
        <f t="shared" si="4"/>
        <v>55</v>
      </c>
      <c r="R29" s="2">
        <f t="shared" si="10"/>
        <v>-3.2601525659586272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0"/>
  <sheetViews>
    <sheetView zoomScale="70" zoomScaleNormal="70" workbookViewId="0">
      <selection activeCell="R21" sqref="R21"/>
    </sheetView>
  </sheetViews>
  <sheetFormatPr defaultRowHeight="15" x14ac:dyDescent="0.25"/>
  <cols>
    <col min="1" max="1" width="3.42578125" customWidth="1"/>
    <col min="3" max="3" width="11.42578125" hidden="1" customWidth="1"/>
    <col min="4" max="4" width="15.7109375" hidden="1" customWidth="1"/>
    <col min="5" max="5" width="22.42578125" hidden="1" customWidth="1"/>
    <col min="6" max="6" width="17.140625" hidden="1" customWidth="1"/>
    <col min="7" max="7" width="9.7109375" hidden="1" customWidth="1"/>
    <col min="8" max="8" width="7.5703125" hidden="1" customWidth="1"/>
    <col min="9" max="9" width="13.7109375" bestFit="1" customWidth="1"/>
    <col min="10" max="10" width="22.140625" bestFit="1" customWidth="1"/>
    <col min="11" max="11" width="13.5703125" bestFit="1" customWidth="1"/>
    <col min="12" max="12" width="14.5703125" bestFit="1" customWidth="1"/>
    <col min="15" max="15" width="14.140625" bestFit="1" customWidth="1"/>
    <col min="16" max="16" width="11.7109375" bestFit="1" customWidth="1"/>
    <col min="17" max="17" width="11.140625" bestFit="1" customWidth="1"/>
    <col min="18" max="18" width="24.28515625" bestFit="1" customWidth="1"/>
    <col min="19" max="19" width="13" bestFit="1" customWidth="1"/>
  </cols>
  <sheetData>
    <row r="1" spans="2:20" s="16" customFormat="1" ht="45" x14ac:dyDescent="0.25">
      <c r="B1" s="15"/>
      <c r="C1" s="15" t="s">
        <v>0</v>
      </c>
      <c r="D1" s="15" t="s">
        <v>16</v>
      </c>
      <c r="E1" s="15" t="s">
        <v>17</v>
      </c>
      <c r="F1" s="15" t="s">
        <v>18</v>
      </c>
      <c r="G1" s="15" t="s">
        <v>15</v>
      </c>
      <c r="H1" s="15" t="s">
        <v>8</v>
      </c>
      <c r="I1" s="15" t="s">
        <v>4</v>
      </c>
      <c r="J1" s="15" t="s">
        <v>7</v>
      </c>
      <c r="K1" s="15" t="s">
        <v>5</v>
      </c>
      <c r="L1" s="15" t="s">
        <v>10</v>
      </c>
      <c r="M1" s="15" t="s">
        <v>9</v>
      </c>
      <c r="N1" s="15" t="s">
        <v>11</v>
      </c>
      <c r="O1" s="15" t="s">
        <v>21</v>
      </c>
      <c r="P1" s="15" t="s">
        <v>22</v>
      </c>
      <c r="Q1" s="15" t="s">
        <v>12</v>
      </c>
      <c r="R1" s="15" t="s">
        <v>24</v>
      </c>
      <c r="S1" s="15" t="s">
        <v>13</v>
      </c>
      <c r="T1" s="15" t="s">
        <v>14</v>
      </c>
    </row>
    <row r="2" spans="2:20" s="12" customFormat="1" x14ac:dyDescent="0.25">
      <c r="B2" s="6"/>
      <c r="C2" s="6"/>
      <c r="D2" s="6"/>
      <c r="E2" s="6"/>
      <c r="F2" s="6"/>
      <c r="G2" s="6"/>
      <c r="H2" s="6"/>
      <c r="I2" s="13" t="s">
        <v>19</v>
      </c>
      <c r="J2" s="13" t="s">
        <v>20</v>
      </c>
      <c r="K2" s="6"/>
      <c r="L2" s="6"/>
      <c r="M2" s="6"/>
      <c r="N2" s="6"/>
      <c r="O2" s="6"/>
      <c r="P2" s="6" t="s">
        <v>23</v>
      </c>
      <c r="Q2" s="6"/>
      <c r="R2" s="6" t="s">
        <v>25</v>
      </c>
      <c r="S2" s="6"/>
      <c r="T2" s="6"/>
    </row>
    <row r="3" spans="2:20" x14ac:dyDescent="0.25">
      <c r="B3" s="3">
        <v>2018</v>
      </c>
      <c r="C3" s="8">
        <v>1000000</v>
      </c>
      <c r="D3" s="3">
        <v>40</v>
      </c>
      <c r="E3" s="7">
        <f>C3*D3*365.25/1000000000</f>
        <v>14.61</v>
      </c>
      <c r="F3" s="7">
        <f>E3</f>
        <v>14.61</v>
      </c>
      <c r="G3" s="3">
        <v>2</v>
      </c>
      <c r="H3" s="5">
        <v>0</v>
      </c>
      <c r="I3" s="10">
        <f>E3+G3+H3</f>
        <v>16.61</v>
      </c>
      <c r="J3" s="11">
        <f>F3+G3+H3</f>
        <v>16.61</v>
      </c>
      <c r="K3" s="3">
        <v>40</v>
      </c>
      <c r="L3" s="3">
        <f>K3</f>
        <v>40</v>
      </c>
      <c r="M3" s="3">
        <v>0</v>
      </c>
      <c r="N3" s="3">
        <v>1</v>
      </c>
      <c r="O3" s="3">
        <f>L3+M3+N3</f>
        <v>41</v>
      </c>
      <c r="P3" s="4">
        <f>O3-I3</f>
        <v>24.39</v>
      </c>
      <c r="Q3" s="3">
        <v>0</v>
      </c>
      <c r="R3" s="4">
        <f>O3+Q3-I3</f>
        <v>24.39</v>
      </c>
      <c r="S3" s="3">
        <v>0</v>
      </c>
      <c r="T3" s="3">
        <f>L3+M3+N3+Q3+S3</f>
        <v>41</v>
      </c>
    </row>
    <row r="4" spans="2:20" x14ac:dyDescent="0.25">
      <c r="B4" s="3">
        <v>2019</v>
      </c>
      <c r="C4" s="8">
        <f>C3+(0.01*C3)</f>
        <v>1010000</v>
      </c>
      <c r="D4" s="3">
        <v>40</v>
      </c>
      <c r="E4" s="7">
        <f t="shared" ref="E4:E9" si="0">C4*D4*365.25/1000000000</f>
        <v>14.7561</v>
      </c>
      <c r="F4" s="7">
        <f>E4</f>
        <v>14.7561</v>
      </c>
      <c r="G4" s="3">
        <f>G3</f>
        <v>2</v>
      </c>
      <c r="H4" s="5">
        <v>0</v>
      </c>
      <c r="I4" s="10">
        <f>E4+G4+H4</f>
        <v>16.7561</v>
      </c>
      <c r="J4" s="11">
        <f t="shared" ref="J4:J29" si="1">F4+G4+H4</f>
        <v>16.7561</v>
      </c>
      <c r="K4" s="3">
        <f>K3</f>
        <v>40</v>
      </c>
      <c r="L4" s="3">
        <f t="shared" ref="L4:L8" si="2">K4</f>
        <v>40</v>
      </c>
      <c r="M4" s="3">
        <v>0</v>
      </c>
      <c r="N4" s="3">
        <v>1</v>
      </c>
      <c r="O4" s="3">
        <f t="shared" ref="O4:O30" si="3">L4+M4+N4</f>
        <v>41</v>
      </c>
      <c r="P4" s="4">
        <f t="shared" ref="P4:P30" si="4">O4-I4</f>
        <v>24.2439</v>
      </c>
      <c r="Q4" s="3">
        <v>0</v>
      </c>
      <c r="R4" s="4">
        <f t="shared" ref="R4:R30" si="5">O4+Q4-I4</f>
        <v>24.2439</v>
      </c>
      <c r="S4" s="3">
        <v>0</v>
      </c>
      <c r="T4" s="3">
        <f>L4+M4+N4+Q4+S4</f>
        <v>41</v>
      </c>
    </row>
    <row r="5" spans="2:20" x14ac:dyDescent="0.25">
      <c r="B5" s="3">
        <v>2020</v>
      </c>
      <c r="C5" s="8">
        <f>C4+(0.01*C4)</f>
        <v>1020100</v>
      </c>
      <c r="D5" s="3">
        <v>40</v>
      </c>
      <c r="E5" s="7">
        <f t="shared" si="0"/>
        <v>14.903661</v>
      </c>
      <c r="F5" s="7">
        <f>E5</f>
        <v>14.903661</v>
      </c>
      <c r="G5" s="3">
        <f t="shared" ref="G5:G30" si="6">G4</f>
        <v>2</v>
      </c>
      <c r="H5" s="5">
        <v>0</v>
      </c>
      <c r="I5" s="10">
        <f>E5+G5+H5</f>
        <v>16.903661</v>
      </c>
      <c r="J5" s="11">
        <f t="shared" si="1"/>
        <v>16.903661</v>
      </c>
      <c r="K5" s="3">
        <f t="shared" ref="K5:K30" si="7">K4</f>
        <v>40</v>
      </c>
      <c r="L5" s="3">
        <f t="shared" si="2"/>
        <v>40</v>
      </c>
      <c r="M5" s="3">
        <v>0</v>
      </c>
      <c r="N5" s="3">
        <v>1</v>
      </c>
      <c r="O5" s="3">
        <f t="shared" si="3"/>
        <v>41</v>
      </c>
      <c r="P5" s="4">
        <f t="shared" si="4"/>
        <v>24.096339</v>
      </c>
      <c r="Q5" s="3">
        <v>0</v>
      </c>
      <c r="R5" s="4">
        <f t="shared" si="5"/>
        <v>24.096339</v>
      </c>
      <c r="S5" s="3">
        <v>0</v>
      </c>
      <c r="T5" s="3">
        <f>L5+M5+N5+Q5+S5</f>
        <v>41</v>
      </c>
    </row>
    <row r="6" spans="2:20" x14ac:dyDescent="0.25">
      <c r="B6" s="6">
        <v>2021</v>
      </c>
      <c r="C6" s="9">
        <f t="shared" ref="C6:C30" si="8">C5+(0.01*C5)</f>
        <v>1030301</v>
      </c>
      <c r="D6" s="6">
        <v>40</v>
      </c>
      <c r="E6" s="7">
        <f t="shared" si="0"/>
        <v>15.052697609999999</v>
      </c>
      <c r="F6" s="7">
        <f>E6-(E6*0.07)</f>
        <v>13.999008777299998</v>
      </c>
      <c r="G6" s="3">
        <f t="shared" si="6"/>
        <v>2</v>
      </c>
      <c r="H6" s="5">
        <v>0</v>
      </c>
      <c r="I6" s="10">
        <f>E6+G6+H6</f>
        <v>17.052697609999999</v>
      </c>
      <c r="J6" s="11">
        <f>F6+G6+H6</f>
        <v>15.999008777299998</v>
      </c>
      <c r="K6" s="3">
        <f t="shared" si="7"/>
        <v>40</v>
      </c>
      <c r="L6" s="3">
        <f t="shared" si="2"/>
        <v>40</v>
      </c>
      <c r="M6" s="3">
        <v>0</v>
      </c>
      <c r="N6" s="3">
        <v>1</v>
      </c>
      <c r="O6" s="3">
        <f t="shared" si="3"/>
        <v>41</v>
      </c>
      <c r="P6" s="4">
        <f t="shared" si="4"/>
        <v>23.947302390000001</v>
      </c>
      <c r="Q6" s="3">
        <v>0</v>
      </c>
      <c r="R6" s="4">
        <f t="shared" si="5"/>
        <v>23.947302390000001</v>
      </c>
      <c r="S6" s="3">
        <v>0</v>
      </c>
      <c r="T6" s="3">
        <f>L6+M6+N6+Q6+S6</f>
        <v>41</v>
      </c>
    </row>
    <row r="7" spans="2:20" x14ac:dyDescent="0.25">
      <c r="B7" s="3">
        <v>2022</v>
      </c>
      <c r="C7" s="8">
        <f t="shared" si="8"/>
        <v>1040604.01</v>
      </c>
      <c r="D7" s="3">
        <v>40</v>
      </c>
      <c r="E7" s="7">
        <f t="shared" si="0"/>
        <v>15.203224586100001</v>
      </c>
      <c r="F7" s="7">
        <f>E7-(E7*0.07)</f>
        <v>14.138998865073001</v>
      </c>
      <c r="G7" s="3">
        <f t="shared" si="6"/>
        <v>2</v>
      </c>
      <c r="H7" s="5">
        <v>0</v>
      </c>
      <c r="I7" s="10">
        <f>E7+G7+H7</f>
        <v>17.203224586099999</v>
      </c>
      <c r="J7" s="11">
        <f t="shared" si="1"/>
        <v>16.138998865072999</v>
      </c>
      <c r="K7" s="3">
        <f t="shared" si="7"/>
        <v>40</v>
      </c>
      <c r="L7" s="3">
        <f t="shared" si="2"/>
        <v>40</v>
      </c>
      <c r="M7" s="3">
        <v>0</v>
      </c>
      <c r="N7" s="3">
        <v>1</v>
      </c>
      <c r="O7" s="3">
        <f t="shared" si="3"/>
        <v>41</v>
      </c>
      <c r="P7" s="4">
        <f t="shared" si="4"/>
        <v>23.796775413900001</v>
      </c>
      <c r="Q7" s="3">
        <v>0</v>
      </c>
      <c r="R7" s="4">
        <f t="shared" si="5"/>
        <v>23.796775413900001</v>
      </c>
      <c r="S7" s="3">
        <v>0</v>
      </c>
      <c r="T7" s="3">
        <f>L7+M7+N7+Q7+S7</f>
        <v>41</v>
      </c>
    </row>
    <row r="8" spans="2:20" x14ac:dyDescent="0.25">
      <c r="B8" s="3">
        <v>2023</v>
      </c>
      <c r="C8" s="8">
        <f t="shared" si="8"/>
        <v>1051010.0501000001</v>
      </c>
      <c r="D8" s="3">
        <v>40</v>
      </c>
      <c r="E8" s="7">
        <f t="shared" si="0"/>
        <v>15.355256831961002</v>
      </c>
      <c r="F8" s="7">
        <f>E8-(E8*0.07)</f>
        <v>14.280388853723732</v>
      </c>
      <c r="G8" s="3">
        <f t="shared" si="6"/>
        <v>2</v>
      </c>
      <c r="H8" s="5">
        <v>0</v>
      </c>
      <c r="I8" s="10">
        <f>E8+G8+H8</f>
        <v>17.355256831961</v>
      </c>
      <c r="J8" s="11">
        <f t="shared" si="1"/>
        <v>16.280388853723732</v>
      </c>
      <c r="K8" s="3">
        <f t="shared" si="7"/>
        <v>40</v>
      </c>
      <c r="L8" s="3">
        <f t="shared" si="2"/>
        <v>40</v>
      </c>
      <c r="M8" s="3">
        <v>0</v>
      </c>
      <c r="N8" s="3">
        <v>1</v>
      </c>
      <c r="O8" s="3">
        <f t="shared" si="3"/>
        <v>41</v>
      </c>
      <c r="P8" s="4">
        <f t="shared" si="4"/>
        <v>23.644743168039</v>
      </c>
      <c r="Q8" s="3">
        <v>0</v>
      </c>
      <c r="R8" s="4">
        <f t="shared" si="5"/>
        <v>23.644743168039</v>
      </c>
      <c r="S8" s="3">
        <v>0</v>
      </c>
      <c r="T8" s="3">
        <f>L8+M8+N8+Q8+S8</f>
        <v>41</v>
      </c>
    </row>
    <row r="9" spans="2:20" x14ac:dyDescent="0.25">
      <c r="B9" s="3">
        <v>2024</v>
      </c>
      <c r="C9" s="8">
        <f t="shared" si="8"/>
        <v>1061520.1506010001</v>
      </c>
      <c r="D9" s="3">
        <v>40</v>
      </c>
      <c r="E9" s="7">
        <f t="shared" si="0"/>
        <v>15.50880940028061</v>
      </c>
      <c r="F9" s="7">
        <f>E9-(E9*0.07)</f>
        <v>14.423192742260968</v>
      </c>
      <c r="G9" s="3">
        <f t="shared" si="6"/>
        <v>2</v>
      </c>
      <c r="H9" s="5">
        <v>0</v>
      </c>
      <c r="I9" s="10">
        <f>E9+G9+H9</f>
        <v>17.508809400280612</v>
      </c>
      <c r="J9" s="11">
        <f t="shared" si="1"/>
        <v>16.423192742260966</v>
      </c>
      <c r="K9" s="3">
        <f t="shared" si="7"/>
        <v>40</v>
      </c>
      <c r="L9" s="3">
        <f t="shared" ref="L9:L30" si="9">K9-(0.1*K9)</f>
        <v>36</v>
      </c>
      <c r="M9" s="3">
        <v>0</v>
      </c>
      <c r="N9" s="3">
        <v>1</v>
      </c>
      <c r="O9" s="3">
        <f t="shared" si="3"/>
        <v>37</v>
      </c>
      <c r="P9" s="4">
        <f t="shared" si="4"/>
        <v>19.491190599719388</v>
      </c>
      <c r="Q9" s="3">
        <v>0</v>
      </c>
      <c r="R9" s="4">
        <f t="shared" si="5"/>
        <v>19.491190599719388</v>
      </c>
      <c r="S9" s="3">
        <v>0</v>
      </c>
      <c r="T9" s="3">
        <f>L9+M9+N9+Q9+S9</f>
        <v>37</v>
      </c>
    </row>
    <row r="10" spans="2:20" x14ac:dyDescent="0.25">
      <c r="B10" s="3">
        <v>2025</v>
      </c>
      <c r="C10" s="8">
        <f t="shared" si="8"/>
        <v>1072135.3521070101</v>
      </c>
      <c r="D10" s="5">
        <v>101</v>
      </c>
      <c r="E10" s="7">
        <f>C10*D10*365.25/1000000000</f>
        <v>39.55134117306563</v>
      </c>
      <c r="F10" s="7">
        <f>E10-(E10*0.07)</f>
        <v>36.782747290951036</v>
      </c>
      <c r="G10" s="3">
        <f t="shared" si="6"/>
        <v>2</v>
      </c>
      <c r="H10" s="5">
        <v>0</v>
      </c>
      <c r="I10" s="10">
        <f>E10+G10+H10</f>
        <v>41.55134117306563</v>
      </c>
      <c r="J10" s="11">
        <f t="shared" si="1"/>
        <v>38.782747290951036</v>
      </c>
      <c r="K10" s="3">
        <f t="shared" si="7"/>
        <v>40</v>
      </c>
      <c r="L10" s="3">
        <f t="shared" si="9"/>
        <v>36</v>
      </c>
      <c r="M10" s="3">
        <v>5</v>
      </c>
      <c r="N10" s="3">
        <v>1</v>
      </c>
      <c r="O10" s="3">
        <f t="shared" si="3"/>
        <v>42</v>
      </c>
      <c r="P10" s="4">
        <f t="shared" si="4"/>
        <v>0.44865882693436987</v>
      </c>
      <c r="Q10" s="3">
        <v>0</v>
      </c>
      <c r="R10" s="4">
        <f t="shared" si="5"/>
        <v>0.44865882693436987</v>
      </c>
      <c r="S10" s="3">
        <v>0</v>
      </c>
      <c r="T10" s="3">
        <f>L10+M10+N10+Q10+S10</f>
        <v>42</v>
      </c>
    </row>
    <row r="11" spans="2:20" x14ac:dyDescent="0.25">
      <c r="B11" s="3">
        <v>2026</v>
      </c>
      <c r="C11" s="8">
        <f t="shared" si="8"/>
        <v>1082856.7056280803</v>
      </c>
      <c r="D11" s="5">
        <v>101</v>
      </c>
      <c r="E11" s="7">
        <f t="shared" ref="E11:E30" si="10">C11*D11*365.25/1000000000</f>
        <v>39.946854584796284</v>
      </c>
      <c r="F11" s="7">
        <f>E11-(E11*0.07)</f>
        <v>37.150574763860547</v>
      </c>
      <c r="G11" s="3">
        <f t="shared" si="6"/>
        <v>2</v>
      </c>
      <c r="H11" s="5">
        <v>0</v>
      </c>
      <c r="I11" s="10">
        <f>E11+G11+H11</f>
        <v>41.946854584796284</v>
      </c>
      <c r="J11" s="11">
        <f t="shared" si="1"/>
        <v>39.150574763860547</v>
      </c>
      <c r="K11" s="3">
        <f t="shared" si="7"/>
        <v>40</v>
      </c>
      <c r="L11" s="3">
        <f t="shared" si="9"/>
        <v>36</v>
      </c>
      <c r="M11" s="3">
        <f>M10</f>
        <v>5</v>
      </c>
      <c r="N11" s="3">
        <v>1</v>
      </c>
      <c r="O11" s="3">
        <f t="shared" si="3"/>
        <v>42</v>
      </c>
      <c r="P11" s="4">
        <f t="shared" si="4"/>
        <v>5.3145415203715629E-2</v>
      </c>
      <c r="Q11" s="3">
        <v>0</v>
      </c>
      <c r="R11" s="4">
        <f t="shared" si="5"/>
        <v>5.3145415203715629E-2</v>
      </c>
      <c r="S11" s="3">
        <v>0</v>
      </c>
      <c r="T11" s="3">
        <f>L11+M11+N11+Q11+S11</f>
        <v>42</v>
      </c>
    </row>
    <row r="12" spans="2:20" x14ac:dyDescent="0.25">
      <c r="B12" s="3">
        <v>2027</v>
      </c>
      <c r="C12" s="8">
        <f t="shared" si="8"/>
        <v>1093685.2726843611</v>
      </c>
      <c r="D12" s="5">
        <v>101</v>
      </c>
      <c r="E12" s="7">
        <f t="shared" si="10"/>
        <v>40.346323130644251</v>
      </c>
      <c r="F12" s="7">
        <f>E12-(E12*0.07)</f>
        <v>37.522080511499155</v>
      </c>
      <c r="G12" s="3">
        <f t="shared" si="6"/>
        <v>2</v>
      </c>
      <c r="H12" s="5">
        <v>0</v>
      </c>
      <c r="I12" s="10">
        <f>E12+G12+H12</f>
        <v>42.346323130644251</v>
      </c>
      <c r="J12" s="11">
        <f t="shared" si="1"/>
        <v>39.522080511499155</v>
      </c>
      <c r="K12" s="3">
        <f t="shared" si="7"/>
        <v>40</v>
      </c>
      <c r="L12" s="3">
        <f t="shared" si="9"/>
        <v>36</v>
      </c>
      <c r="M12" s="3">
        <f>M11</f>
        <v>5</v>
      </c>
      <c r="N12" s="3">
        <v>1</v>
      </c>
      <c r="O12" s="3">
        <f t="shared" si="3"/>
        <v>42</v>
      </c>
      <c r="P12" s="14">
        <f t="shared" si="4"/>
        <v>-0.34632313064425091</v>
      </c>
      <c r="Q12" s="3">
        <v>5</v>
      </c>
      <c r="R12" s="4">
        <f t="shared" si="5"/>
        <v>4.6536768693557491</v>
      </c>
      <c r="S12" s="3">
        <v>0</v>
      </c>
      <c r="T12" s="3">
        <f>L12+M12+N12+Q12+S12</f>
        <v>47</v>
      </c>
    </row>
    <row r="13" spans="2:20" x14ac:dyDescent="0.25">
      <c r="B13" s="3">
        <v>2028</v>
      </c>
      <c r="C13" s="8">
        <f t="shared" si="8"/>
        <v>1104622.1254112048</v>
      </c>
      <c r="D13" s="5">
        <v>101</v>
      </c>
      <c r="E13" s="7">
        <f t="shared" si="10"/>
        <v>40.749786361950697</v>
      </c>
      <c r="F13" s="7">
        <f>E13-(E13*0.07)</f>
        <v>37.897301316614147</v>
      </c>
      <c r="G13" s="3">
        <f t="shared" si="6"/>
        <v>2</v>
      </c>
      <c r="H13" s="5">
        <v>0</v>
      </c>
      <c r="I13" s="10">
        <f>E13+G13+H13</f>
        <v>42.749786361950697</v>
      </c>
      <c r="J13" s="11">
        <f t="shared" si="1"/>
        <v>39.897301316614147</v>
      </c>
      <c r="K13" s="3">
        <f t="shared" si="7"/>
        <v>40</v>
      </c>
      <c r="L13" s="3">
        <f t="shared" si="9"/>
        <v>36</v>
      </c>
      <c r="M13" s="3">
        <f>M12</f>
        <v>5</v>
      </c>
      <c r="N13" s="3">
        <v>1</v>
      </c>
      <c r="O13" s="3">
        <f t="shared" si="3"/>
        <v>42</v>
      </c>
      <c r="P13" s="14">
        <f t="shared" si="4"/>
        <v>-0.74978636195069726</v>
      </c>
      <c r="Q13" s="3">
        <f>Q12</f>
        <v>5</v>
      </c>
      <c r="R13" s="4">
        <f t="shared" si="5"/>
        <v>4.2502136380493027</v>
      </c>
      <c r="S13" s="3">
        <v>0</v>
      </c>
      <c r="T13" s="3">
        <f>L13+M13+N13+Q13+S13</f>
        <v>47</v>
      </c>
    </row>
    <row r="14" spans="2:20" x14ac:dyDescent="0.25">
      <c r="B14" s="3">
        <v>2029</v>
      </c>
      <c r="C14" s="8">
        <f t="shared" si="8"/>
        <v>1115668.3466653167</v>
      </c>
      <c r="D14" s="5">
        <v>101</v>
      </c>
      <c r="E14" s="7">
        <f t="shared" si="10"/>
        <v>41.157284225570201</v>
      </c>
      <c r="F14" s="7">
        <f>E14-(E14*0.07)</f>
        <v>38.276274329780286</v>
      </c>
      <c r="G14" s="3">
        <f t="shared" si="6"/>
        <v>2</v>
      </c>
      <c r="H14" s="5">
        <v>0</v>
      </c>
      <c r="I14" s="10">
        <f>E14+G14+H14</f>
        <v>43.157284225570201</v>
      </c>
      <c r="J14" s="11">
        <f t="shared" si="1"/>
        <v>40.276274329780286</v>
      </c>
      <c r="K14" s="3">
        <f t="shared" si="7"/>
        <v>40</v>
      </c>
      <c r="L14" s="3">
        <f t="shared" si="9"/>
        <v>36</v>
      </c>
      <c r="M14" s="3">
        <f>M13</f>
        <v>5</v>
      </c>
      <c r="N14" s="3">
        <v>1</v>
      </c>
      <c r="O14" s="3">
        <f t="shared" si="3"/>
        <v>42</v>
      </c>
      <c r="P14" s="14">
        <f t="shared" si="4"/>
        <v>-1.1572842255702014</v>
      </c>
      <c r="Q14" s="3">
        <f>Q13</f>
        <v>5</v>
      </c>
      <c r="R14" s="4">
        <f t="shared" si="5"/>
        <v>3.8427157744297986</v>
      </c>
      <c r="S14" s="3">
        <v>0</v>
      </c>
      <c r="T14" s="3">
        <f>L14+M14+N14+Q14+S14</f>
        <v>47</v>
      </c>
    </row>
    <row r="15" spans="2:20" x14ac:dyDescent="0.25">
      <c r="B15" s="3">
        <v>2030</v>
      </c>
      <c r="C15" s="8">
        <f t="shared" si="8"/>
        <v>1126825.0301319698</v>
      </c>
      <c r="D15" s="5">
        <v>101</v>
      </c>
      <c r="E15" s="7">
        <f t="shared" si="10"/>
        <v>41.568857067825903</v>
      </c>
      <c r="F15" s="7">
        <f>E15-(E15*0.07)</f>
        <v>38.659037073078089</v>
      </c>
      <c r="G15" s="3">
        <f t="shared" si="6"/>
        <v>2</v>
      </c>
      <c r="H15" s="5">
        <v>0</v>
      </c>
      <c r="I15" s="10">
        <f>E15+G15+H15</f>
        <v>43.568857067825903</v>
      </c>
      <c r="J15" s="11">
        <f t="shared" si="1"/>
        <v>40.659037073078089</v>
      </c>
      <c r="K15" s="3">
        <f t="shared" si="7"/>
        <v>40</v>
      </c>
      <c r="L15" s="3">
        <f t="shared" si="9"/>
        <v>36</v>
      </c>
      <c r="M15" s="3">
        <v>5</v>
      </c>
      <c r="N15" s="3">
        <v>1</v>
      </c>
      <c r="O15" s="3">
        <f t="shared" si="3"/>
        <v>42</v>
      </c>
      <c r="P15" s="14">
        <f t="shared" si="4"/>
        <v>-1.5688570678259026</v>
      </c>
      <c r="Q15" s="3">
        <f>Q14</f>
        <v>5</v>
      </c>
      <c r="R15" s="4">
        <f t="shared" si="5"/>
        <v>3.4311429321740974</v>
      </c>
      <c r="S15" s="3">
        <v>0</v>
      </c>
      <c r="T15" s="3">
        <f>L15+M15+N15+Q15+S15</f>
        <v>47</v>
      </c>
    </row>
    <row r="16" spans="2:20" x14ac:dyDescent="0.25">
      <c r="B16" s="3">
        <v>2031</v>
      </c>
      <c r="C16" s="8">
        <f t="shared" si="8"/>
        <v>1138093.2804332895</v>
      </c>
      <c r="D16" s="5">
        <v>101</v>
      </c>
      <c r="E16" s="7">
        <f t="shared" si="10"/>
        <v>41.984545638504159</v>
      </c>
      <c r="F16" s="7">
        <f>E16-(E16*0.07)</f>
        <v>39.045627443808868</v>
      </c>
      <c r="G16" s="3">
        <f t="shared" si="6"/>
        <v>2</v>
      </c>
      <c r="H16" s="5">
        <v>0</v>
      </c>
      <c r="I16" s="10">
        <f>E16+G16+H16</f>
        <v>43.984545638504159</v>
      </c>
      <c r="J16" s="11">
        <f t="shared" si="1"/>
        <v>41.045627443808868</v>
      </c>
      <c r="K16" s="3">
        <f t="shared" si="7"/>
        <v>40</v>
      </c>
      <c r="L16" s="3">
        <f t="shared" si="9"/>
        <v>36</v>
      </c>
      <c r="M16" s="3">
        <f>M15</f>
        <v>5</v>
      </c>
      <c r="N16" s="3">
        <v>1</v>
      </c>
      <c r="O16" s="3">
        <f t="shared" si="3"/>
        <v>42</v>
      </c>
      <c r="P16" s="14">
        <f t="shared" si="4"/>
        <v>-1.9845456385041587</v>
      </c>
      <c r="Q16" s="3">
        <f>Q15</f>
        <v>5</v>
      </c>
      <c r="R16" s="4">
        <f t="shared" si="5"/>
        <v>3.0154543614958413</v>
      </c>
      <c r="S16" s="3">
        <v>0</v>
      </c>
      <c r="T16" s="3">
        <f>L16+M16+N16+Q16+S16</f>
        <v>47</v>
      </c>
    </row>
    <row r="17" spans="2:20" x14ac:dyDescent="0.25">
      <c r="B17" s="3">
        <v>2032</v>
      </c>
      <c r="C17" s="8">
        <f t="shared" si="8"/>
        <v>1149474.2132376223</v>
      </c>
      <c r="D17" s="5">
        <v>101</v>
      </c>
      <c r="E17" s="7">
        <f t="shared" si="10"/>
        <v>42.404391094889199</v>
      </c>
      <c r="F17" s="7">
        <f>E17-(E17*0.07)</f>
        <v>39.436083718246955</v>
      </c>
      <c r="G17" s="3">
        <f t="shared" si="6"/>
        <v>2</v>
      </c>
      <c r="H17" s="5">
        <v>0</v>
      </c>
      <c r="I17" s="10">
        <f>E17+G17+H17</f>
        <v>44.404391094889199</v>
      </c>
      <c r="J17" s="11">
        <f t="shared" si="1"/>
        <v>41.436083718246955</v>
      </c>
      <c r="K17" s="3">
        <f t="shared" si="7"/>
        <v>40</v>
      </c>
      <c r="L17" s="3">
        <f t="shared" si="9"/>
        <v>36</v>
      </c>
      <c r="M17" s="3">
        <f t="shared" ref="M17:M30" si="11">M16</f>
        <v>5</v>
      </c>
      <c r="N17" s="3">
        <v>1</v>
      </c>
      <c r="O17" s="3">
        <f t="shared" si="3"/>
        <v>42</v>
      </c>
      <c r="P17" s="14">
        <f t="shared" si="4"/>
        <v>-2.4043910948891991</v>
      </c>
      <c r="Q17" s="3">
        <v>5</v>
      </c>
      <c r="R17" s="4">
        <f t="shared" si="5"/>
        <v>2.5956089051108009</v>
      </c>
      <c r="S17" s="3">
        <v>0</v>
      </c>
      <c r="T17" s="3">
        <f>L17+M17+N17+Q17+S17</f>
        <v>47</v>
      </c>
    </row>
    <row r="18" spans="2:20" x14ac:dyDescent="0.25">
      <c r="B18" s="3">
        <v>2033</v>
      </c>
      <c r="C18" s="8">
        <f t="shared" si="8"/>
        <v>1160968.9553699985</v>
      </c>
      <c r="D18" s="5">
        <v>101</v>
      </c>
      <c r="E18" s="7">
        <f t="shared" si="10"/>
        <v>42.828435005838088</v>
      </c>
      <c r="F18" s="7">
        <f>E18-(E18*0.07)</f>
        <v>39.830444555429423</v>
      </c>
      <c r="G18" s="3">
        <f t="shared" si="6"/>
        <v>2</v>
      </c>
      <c r="H18" s="5">
        <v>0</v>
      </c>
      <c r="I18" s="10">
        <f>E18+G18+H18</f>
        <v>44.828435005838088</v>
      </c>
      <c r="J18" s="11">
        <f t="shared" si="1"/>
        <v>41.830444555429423</v>
      </c>
      <c r="K18" s="3">
        <f t="shared" si="7"/>
        <v>40</v>
      </c>
      <c r="L18" s="3">
        <f t="shared" si="9"/>
        <v>36</v>
      </c>
      <c r="M18" s="3">
        <f t="shared" si="11"/>
        <v>5</v>
      </c>
      <c r="N18" s="3">
        <v>1</v>
      </c>
      <c r="O18" s="3">
        <f t="shared" si="3"/>
        <v>42</v>
      </c>
      <c r="P18" s="14">
        <f t="shared" si="4"/>
        <v>-2.828435005838088</v>
      </c>
      <c r="Q18" s="3">
        <f>Q17</f>
        <v>5</v>
      </c>
      <c r="R18" s="4">
        <f t="shared" si="5"/>
        <v>2.171564994161912</v>
      </c>
      <c r="S18" s="3">
        <v>0</v>
      </c>
      <c r="T18" s="3">
        <f>L18+M18+N18+Q18+S18</f>
        <v>47</v>
      </c>
    </row>
    <row r="19" spans="2:20" x14ac:dyDescent="0.25">
      <c r="B19" s="3">
        <v>2034</v>
      </c>
      <c r="C19" s="8">
        <f t="shared" si="8"/>
        <v>1172578.6449236984</v>
      </c>
      <c r="D19" s="5">
        <v>101</v>
      </c>
      <c r="E19" s="7">
        <f t="shared" si="10"/>
        <v>43.256719355896465</v>
      </c>
      <c r="F19" s="7">
        <f>E19-(E19*0.07)</f>
        <v>40.228749000983711</v>
      </c>
      <c r="G19" s="3">
        <f t="shared" si="6"/>
        <v>2</v>
      </c>
      <c r="H19" s="5">
        <v>0</v>
      </c>
      <c r="I19" s="10">
        <f>E19+G19+H19</f>
        <v>45.256719355896465</v>
      </c>
      <c r="J19" s="11">
        <f t="shared" si="1"/>
        <v>42.228749000983711</v>
      </c>
      <c r="K19" s="3">
        <f t="shared" si="7"/>
        <v>40</v>
      </c>
      <c r="L19" s="3">
        <f t="shared" si="9"/>
        <v>36</v>
      </c>
      <c r="M19" s="3">
        <f t="shared" si="11"/>
        <v>5</v>
      </c>
      <c r="N19" s="3">
        <v>1</v>
      </c>
      <c r="O19" s="3">
        <f t="shared" si="3"/>
        <v>42</v>
      </c>
      <c r="P19" s="14">
        <f t="shared" si="4"/>
        <v>-3.2567193558964647</v>
      </c>
      <c r="Q19" s="3">
        <f t="shared" ref="Q19:S30" si="12">Q18</f>
        <v>5</v>
      </c>
      <c r="R19" s="4">
        <f t="shared" si="5"/>
        <v>1.7432806441035353</v>
      </c>
      <c r="S19" s="3">
        <v>0</v>
      </c>
      <c r="T19" s="3">
        <f>L19+M19+N19+Q19+S19</f>
        <v>47</v>
      </c>
    </row>
    <row r="20" spans="2:20" x14ac:dyDescent="0.25">
      <c r="B20" s="3">
        <v>2035</v>
      </c>
      <c r="C20" s="8">
        <f t="shared" si="8"/>
        <v>1184304.4313729354</v>
      </c>
      <c r="D20" s="5">
        <v>101</v>
      </c>
      <c r="E20" s="7">
        <f t="shared" si="10"/>
        <v>43.689286549455431</v>
      </c>
      <c r="F20" s="7">
        <f>E20-(E20*0.07)</f>
        <v>40.631036490993552</v>
      </c>
      <c r="G20" s="3">
        <f t="shared" si="6"/>
        <v>2</v>
      </c>
      <c r="H20" s="5">
        <v>0</v>
      </c>
      <c r="I20" s="10">
        <f>E20+G20+H20</f>
        <v>45.689286549455431</v>
      </c>
      <c r="J20" s="11">
        <f t="shared" si="1"/>
        <v>42.631036490993552</v>
      </c>
      <c r="K20" s="3">
        <f t="shared" si="7"/>
        <v>40</v>
      </c>
      <c r="L20" s="3">
        <f t="shared" si="9"/>
        <v>36</v>
      </c>
      <c r="M20" s="3">
        <f t="shared" si="11"/>
        <v>5</v>
      </c>
      <c r="N20" s="3">
        <v>1</v>
      </c>
      <c r="O20" s="3">
        <f t="shared" si="3"/>
        <v>42</v>
      </c>
      <c r="P20" s="14">
        <f t="shared" si="4"/>
        <v>-3.6892865494554314</v>
      </c>
      <c r="Q20" s="3">
        <f t="shared" si="12"/>
        <v>5</v>
      </c>
      <c r="R20" s="4">
        <f>O20+Q20-I20</f>
        <v>1.3107134505445686</v>
      </c>
      <c r="S20" s="3">
        <v>0</v>
      </c>
      <c r="T20" s="3">
        <f>L20+M20+N20+Q20+S20</f>
        <v>47</v>
      </c>
    </row>
    <row r="21" spans="2:20" x14ac:dyDescent="0.25">
      <c r="B21" s="3">
        <v>2036</v>
      </c>
      <c r="C21" s="8">
        <f t="shared" si="8"/>
        <v>1196147.4756866647</v>
      </c>
      <c r="D21" s="5">
        <v>101</v>
      </c>
      <c r="E21" s="7">
        <f t="shared" si="10"/>
        <v>44.126179414949981</v>
      </c>
      <c r="F21" s="7">
        <f>E21-(E21*0.07)</f>
        <v>41.037346855903479</v>
      </c>
      <c r="G21" s="3">
        <f t="shared" si="6"/>
        <v>2</v>
      </c>
      <c r="H21" s="3">
        <v>8</v>
      </c>
      <c r="I21" s="10">
        <f>E21+G21+H21</f>
        <v>54.126179414949981</v>
      </c>
      <c r="J21" s="11">
        <f t="shared" si="1"/>
        <v>51.037346855903479</v>
      </c>
      <c r="K21" s="3">
        <f t="shared" si="7"/>
        <v>40</v>
      </c>
      <c r="L21" s="3">
        <f t="shared" si="9"/>
        <v>36</v>
      </c>
      <c r="M21" s="3">
        <f t="shared" si="11"/>
        <v>5</v>
      </c>
      <c r="N21" s="3">
        <v>1</v>
      </c>
      <c r="O21" s="3">
        <f t="shared" si="3"/>
        <v>42</v>
      </c>
      <c r="P21" s="14">
        <f t="shared" si="4"/>
        <v>-12.126179414949981</v>
      </c>
      <c r="Q21" s="3">
        <f t="shared" si="12"/>
        <v>5</v>
      </c>
      <c r="R21" s="14">
        <f>O21+Q21-I21</f>
        <v>-7.1261794149499806</v>
      </c>
      <c r="S21" s="3">
        <v>8</v>
      </c>
      <c r="T21" s="3">
        <f>L21+M21+N21+Q21+S21</f>
        <v>55</v>
      </c>
    </row>
    <row r="22" spans="2:20" x14ac:dyDescent="0.25">
      <c r="B22" s="3">
        <v>2037</v>
      </c>
      <c r="C22" s="8">
        <f t="shared" si="8"/>
        <v>1208108.9504435314</v>
      </c>
      <c r="D22" s="5">
        <v>101</v>
      </c>
      <c r="E22" s="7">
        <f t="shared" si="10"/>
        <v>44.567441209099478</v>
      </c>
      <c r="F22" s="7">
        <f>E22-(E22*0.07)</f>
        <v>41.447720324462516</v>
      </c>
      <c r="G22" s="3">
        <f t="shared" si="6"/>
        <v>2</v>
      </c>
      <c r="H22" s="3">
        <v>8</v>
      </c>
      <c r="I22" s="10">
        <f>E22+G22+H22</f>
        <v>54.567441209099478</v>
      </c>
      <c r="J22" s="11">
        <f t="shared" si="1"/>
        <v>51.447720324462516</v>
      </c>
      <c r="K22" s="3">
        <f t="shared" si="7"/>
        <v>40</v>
      </c>
      <c r="L22" s="3">
        <f t="shared" si="9"/>
        <v>36</v>
      </c>
      <c r="M22" s="3">
        <f t="shared" si="11"/>
        <v>5</v>
      </c>
      <c r="N22" s="3">
        <v>1</v>
      </c>
      <c r="O22" s="3">
        <f t="shared" si="3"/>
        <v>42</v>
      </c>
      <c r="P22" s="14">
        <f t="shared" si="4"/>
        <v>-12.567441209099478</v>
      </c>
      <c r="Q22" s="3">
        <f t="shared" si="12"/>
        <v>5</v>
      </c>
      <c r="R22" s="14">
        <f t="shared" si="5"/>
        <v>-7.5674412090994778</v>
      </c>
      <c r="S22" s="3">
        <f>S21</f>
        <v>8</v>
      </c>
      <c r="T22" s="3">
        <f>L22+M22+N22+Q22+S22</f>
        <v>55</v>
      </c>
    </row>
    <row r="23" spans="2:20" x14ac:dyDescent="0.25">
      <c r="B23" s="3">
        <v>2038</v>
      </c>
      <c r="C23" s="8">
        <f t="shared" si="8"/>
        <v>1220190.0399479668</v>
      </c>
      <c r="D23" s="5">
        <v>101</v>
      </c>
      <c r="E23" s="7">
        <f t="shared" si="10"/>
        <v>45.013115621190487</v>
      </c>
      <c r="F23" s="7">
        <f>E23-(E23*0.07)</f>
        <v>41.862197527707153</v>
      </c>
      <c r="G23" s="3">
        <f t="shared" si="6"/>
        <v>2</v>
      </c>
      <c r="H23" s="3">
        <v>8</v>
      </c>
      <c r="I23" s="10">
        <f>E23+G23+H23</f>
        <v>55.013115621190487</v>
      </c>
      <c r="J23" s="11">
        <f t="shared" si="1"/>
        <v>51.862197527707153</v>
      </c>
      <c r="K23" s="3">
        <f t="shared" si="7"/>
        <v>40</v>
      </c>
      <c r="L23" s="3">
        <f t="shared" si="9"/>
        <v>36</v>
      </c>
      <c r="M23" s="3">
        <f t="shared" si="11"/>
        <v>5</v>
      </c>
      <c r="N23" s="3">
        <v>1</v>
      </c>
      <c r="O23" s="3">
        <f t="shared" si="3"/>
        <v>42</v>
      </c>
      <c r="P23" s="14">
        <f t="shared" si="4"/>
        <v>-13.013115621190487</v>
      </c>
      <c r="Q23" s="3">
        <f t="shared" si="12"/>
        <v>5</v>
      </c>
      <c r="R23" s="14">
        <f t="shared" si="5"/>
        <v>-8.0131156211904866</v>
      </c>
      <c r="S23" s="3">
        <f>S22</f>
        <v>8</v>
      </c>
      <c r="T23" s="3">
        <f>L23+M23+N23+Q23+S23</f>
        <v>55</v>
      </c>
    </row>
    <row r="24" spans="2:20" x14ac:dyDescent="0.25">
      <c r="B24" s="3">
        <v>2039</v>
      </c>
      <c r="C24" s="8">
        <f t="shared" si="8"/>
        <v>1232391.9403474466</v>
      </c>
      <c r="D24" s="5">
        <v>101</v>
      </c>
      <c r="E24" s="7">
        <f t="shared" si="10"/>
        <v>45.463246777402397</v>
      </c>
      <c r="F24" s="7">
        <f>E24-(E24*0.07)</f>
        <v>42.28081950298423</v>
      </c>
      <c r="G24" s="3">
        <f t="shared" si="6"/>
        <v>2</v>
      </c>
      <c r="H24" s="3">
        <v>8</v>
      </c>
      <c r="I24" s="10">
        <f>E24+G24+H24</f>
        <v>55.463246777402397</v>
      </c>
      <c r="J24" s="11">
        <f t="shared" si="1"/>
        <v>52.28081950298423</v>
      </c>
      <c r="K24" s="3">
        <f t="shared" si="7"/>
        <v>40</v>
      </c>
      <c r="L24" s="3">
        <f t="shared" si="9"/>
        <v>36</v>
      </c>
      <c r="M24" s="3">
        <f t="shared" si="11"/>
        <v>5</v>
      </c>
      <c r="N24" s="3">
        <v>1</v>
      </c>
      <c r="O24" s="3">
        <f t="shared" si="3"/>
        <v>42</v>
      </c>
      <c r="P24" s="14">
        <f t="shared" si="4"/>
        <v>-13.463246777402397</v>
      </c>
      <c r="Q24" s="3">
        <f t="shared" si="12"/>
        <v>5</v>
      </c>
      <c r="R24" s="14">
        <f t="shared" si="5"/>
        <v>-8.4632467774023965</v>
      </c>
      <c r="S24" s="3">
        <f t="shared" si="12"/>
        <v>8</v>
      </c>
      <c r="T24" s="3">
        <f>L24+M24+N24+Q24+S24</f>
        <v>55</v>
      </c>
    </row>
    <row r="25" spans="2:20" x14ac:dyDescent="0.25">
      <c r="B25" s="3">
        <v>2040</v>
      </c>
      <c r="C25" s="8">
        <f t="shared" si="8"/>
        <v>1244715.8597509211</v>
      </c>
      <c r="D25" s="5">
        <v>101</v>
      </c>
      <c r="E25" s="7">
        <f t="shared" si="10"/>
        <v>45.917879245176422</v>
      </c>
      <c r="F25" s="7">
        <f>E25-(E25*0.07)</f>
        <v>42.703627698014074</v>
      </c>
      <c r="G25" s="3">
        <f t="shared" si="6"/>
        <v>2</v>
      </c>
      <c r="H25" s="3">
        <v>8</v>
      </c>
      <c r="I25" s="10">
        <f>E25+G25+H25</f>
        <v>55.917879245176422</v>
      </c>
      <c r="J25" s="11">
        <f t="shared" si="1"/>
        <v>52.703627698014074</v>
      </c>
      <c r="K25" s="3">
        <f t="shared" si="7"/>
        <v>40</v>
      </c>
      <c r="L25" s="3">
        <f t="shared" si="9"/>
        <v>36</v>
      </c>
      <c r="M25" s="3">
        <f t="shared" si="11"/>
        <v>5</v>
      </c>
      <c r="N25" s="3">
        <v>1</v>
      </c>
      <c r="O25" s="3">
        <f t="shared" si="3"/>
        <v>42</v>
      </c>
      <c r="P25" s="14">
        <f t="shared" si="4"/>
        <v>-13.917879245176422</v>
      </c>
      <c r="Q25" s="3">
        <f t="shared" si="12"/>
        <v>5</v>
      </c>
      <c r="R25" s="14">
        <f t="shared" si="5"/>
        <v>-8.9178792451764224</v>
      </c>
      <c r="S25" s="3">
        <f t="shared" si="12"/>
        <v>8</v>
      </c>
      <c r="T25" s="3">
        <f>L25+M25+N25+Q25+S25</f>
        <v>55</v>
      </c>
    </row>
    <row r="26" spans="2:20" x14ac:dyDescent="0.25">
      <c r="B26" s="3">
        <v>2041</v>
      </c>
      <c r="C26" s="8">
        <f t="shared" si="8"/>
        <v>1257163.0183484303</v>
      </c>
      <c r="D26" s="5">
        <v>101</v>
      </c>
      <c r="E26" s="7">
        <f t="shared" si="10"/>
        <v>46.377058037628181</v>
      </c>
      <c r="F26" s="7">
        <f>E26-(E26*0.07)</f>
        <v>43.130663974994206</v>
      </c>
      <c r="G26" s="3">
        <f t="shared" si="6"/>
        <v>2</v>
      </c>
      <c r="H26" s="3">
        <v>8</v>
      </c>
      <c r="I26" s="10">
        <f>E26+G26+H26</f>
        <v>56.377058037628181</v>
      </c>
      <c r="J26" s="11">
        <f t="shared" si="1"/>
        <v>53.130663974994206</v>
      </c>
      <c r="K26" s="3">
        <f t="shared" si="7"/>
        <v>40</v>
      </c>
      <c r="L26" s="3">
        <f t="shared" si="9"/>
        <v>36</v>
      </c>
      <c r="M26" s="3">
        <f t="shared" si="11"/>
        <v>5</v>
      </c>
      <c r="N26" s="3">
        <v>1</v>
      </c>
      <c r="O26" s="3">
        <f t="shared" si="3"/>
        <v>42</v>
      </c>
      <c r="P26" s="14">
        <f t="shared" si="4"/>
        <v>-14.377058037628181</v>
      </c>
      <c r="Q26" s="3">
        <f t="shared" si="12"/>
        <v>5</v>
      </c>
      <c r="R26" s="14">
        <f t="shared" si="5"/>
        <v>-9.3770580376281814</v>
      </c>
      <c r="S26" s="3">
        <f t="shared" si="12"/>
        <v>8</v>
      </c>
      <c r="T26" s="3">
        <f>L26+M26+N26+Q26+S26</f>
        <v>55</v>
      </c>
    </row>
    <row r="27" spans="2:20" x14ac:dyDescent="0.25">
      <c r="B27" s="3">
        <v>2042</v>
      </c>
      <c r="C27" s="8">
        <f t="shared" si="8"/>
        <v>1269734.6485319147</v>
      </c>
      <c r="D27" s="5">
        <v>101</v>
      </c>
      <c r="E27" s="7">
        <f t="shared" si="10"/>
        <v>46.840828618004466</v>
      </c>
      <c r="F27" s="7">
        <f>E27-(E27*0.07)</f>
        <v>43.561970614744155</v>
      </c>
      <c r="G27" s="3">
        <f t="shared" si="6"/>
        <v>2</v>
      </c>
      <c r="H27" s="3">
        <v>8</v>
      </c>
      <c r="I27" s="10">
        <f>E27+G27+H27</f>
        <v>56.840828618004466</v>
      </c>
      <c r="J27" s="11">
        <f t="shared" si="1"/>
        <v>53.561970614744155</v>
      </c>
      <c r="K27" s="3">
        <f t="shared" si="7"/>
        <v>40</v>
      </c>
      <c r="L27" s="3">
        <f t="shared" si="9"/>
        <v>36</v>
      </c>
      <c r="M27" s="3">
        <f t="shared" si="11"/>
        <v>5</v>
      </c>
      <c r="N27" s="3">
        <v>1</v>
      </c>
      <c r="O27" s="3">
        <f t="shared" si="3"/>
        <v>42</v>
      </c>
      <c r="P27" s="14">
        <f t="shared" si="4"/>
        <v>-14.840828618004466</v>
      </c>
      <c r="Q27" s="3">
        <f t="shared" si="12"/>
        <v>5</v>
      </c>
      <c r="R27" s="14">
        <f t="shared" si="5"/>
        <v>-9.8408286180044655</v>
      </c>
      <c r="S27" s="3">
        <f t="shared" si="12"/>
        <v>8</v>
      </c>
      <c r="T27" s="3">
        <f>L27+M27+N27+Q27+S27</f>
        <v>55</v>
      </c>
    </row>
    <row r="28" spans="2:20" x14ac:dyDescent="0.25">
      <c r="B28" s="3">
        <v>2043</v>
      </c>
      <c r="C28" s="8">
        <f t="shared" si="8"/>
        <v>1282431.9950172338</v>
      </c>
      <c r="D28" s="5">
        <v>101</v>
      </c>
      <c r="E28" s="7">
        <f t="shared" si="10"/>
        <v>47.309236904184509</v>
      </c>
      <c r="F28" s="7">
        <f>E28-(E28*0.07)</f>
        <v>43.997590320891589</v>
      </c>
      <c r="G28" s="3">
        <f t="shared" si="6"/>
        <v>2</v>
      </c>
      <c r="H28" s="3">
        <v>8</v>
      </c>
      <c r="I28" s="10">
        <f>E28+G28+H28</f>
        <v>57.309236904184509</v>
      </c>
      <c r="J28" s="11">
        <f t="shared" si="1"/>
        <v>53.997590320891589</v>
      </c>
      <c r="K28" s="3">
        <f t="shared" si="7"/>
        <v>40</v>
      </c>
      <c r="L28" s="3">
        <f t="shared" si="9"/>
        <v>36</v>
      </c>
      <c r="M28" s="3">
        <f t="shared" si="11"/>
        <v>5</v>
      </c>
      <c r="N28" s="3">
        <v>1</v>
      </c>
      <c r="O28" s="3">
        <f t="shared" si="3"/>
        <v>42</v>
      </c>
      <c r="P28" s="14">
        <f t="shared" si="4"/>
        <v>-15.309236904184509</v>
      </c>
      <c r="Q28" s="3">
        <f t="shared" si="12"/>
        <v>5</v>
      </c>
      <c r="R28" s="14">
        <f t="shared" si="5"/>
        <v>-10.309236904184509</v>
      </c>
      <c r="S28" s="3">
        <f t="shared" si="12"/>
        <v>8</v>
      </c>
      <c r="T28" s="3">
        <f>L28+M28+N28+Q28+S28</f>
        <v>55</v>
      </c>
    </row>
    <row r="29" spans="2:20" x14ac:dyDescent="0.25">
      <c r="B29" s="3">
        <v>2044</v>
      </c>
      <c r="C29" s="8">
        <f t="shared" si="8"/>
        <v>1295256.3149674062</v>
      </c>
      <c r="D29" s="5">
        <v>101</v>
      </c>
      <c r="E29" s="7">
        <f t="shared" si="10"/>
        <v>47.78232927322636</v>
      </c>
      <c r="F29" s="7">
        <f>E29-(E29*0.07)</f>
        <v>44.437566224100514</v>
      </c>
      <c r="G29" s="3">
        <f t="shared" si="6"/>
        <v>2</v>
      </c>
      <c r="H29" s="3">
        <v>8</v>
      </c>
      <c r="I29" s="10">
        <f>E29+G29+H29</f>
        <v>57.78232927322636</v>
      </c>
      <c r="J29" s="11">
        <f t="shared" si="1"/>
        <v>54.437566224100514</v>
      </c>
      <c r="K29" s="3">
        <f t="shared" si="7"/>
        <v>40</v>
      </c>
      <c r="L29" s="3">
        <f t="shared" si="9"/>
        <v>36</v>
      </c>
      <c r="M29" s="3">
        <f t="shared" si="11"/>
        <v>5</v>
      </c>
      <c r="N29" s="3">
        <v>1</v>
      </c>
      <c r="O29" s="3">
        <f t="shared" si="3"/>
        <v>42</v>
      </c>
      <c r="P29" s="14">
        <f t="shared" si="4"/>
        <v>-15.78232927322636</v>
      </c>
      <c r="Q29" s="3">
        <f t="shared" si="12"/>
        <v>5</v>
      </c>
      <c r="R29" s="14">
        <f t="shared" si="5"/>
        <v>-10.78232927322636</v>
      </c>
      <c r="S29" s="3">
        <f t="shared" si="12"/>
        <v>8</v>
      </c>
      <c r="T29" s="3">
        <f>L29+M29+N29+Q29+S29</f>
        <v>55</v>
      </c>
    </row>
    <row r="30" spans="2:20" x14ac:dyDescent="0.25">
      <c r="B30" s="3">
        <v>2045</v>
      </c>
      <c r="C30" s="8">
        <f t="shared" si="8"/>
        <v>1308208.8781170803</v>
      </c>
      <c r="D30" s="5">
        <v>101</v>
      </c>
      <c r="E30" s="7">
        <f t="shared" si="10"/>
        <v>48.260152565958627</v>
      </c>
      <c r="F30" s="7">
        <f>E30-(E30*0.07)</f>
        <v>44.881941886341522</v>
      </c>
      <c r="G30" s="3">
        <f t="shared" si="6"/>
        <v>2</v>
      </c>
      <c r="H30" s="3">
        <v>8</v>
      </c>
      <c r="I30" s="10">
        <f>E30+G30+H30</f>
        <v>58.260152565958627</v>
      </c>
      <c r="J30" s="11">
        <f>F30+G30+H30</f>
        <v>54.881941886341522</v>
      </c>
      <c r="K30" s="3">
        <f t="shared" si="7"/>
        <v>40</v>
      </c>
      <c r="L30" s="3">
        <f t="shared" si="9"/>
        <v>36</v>
      </c>
      <c r="M30" s="3">
        <f t="shared" si="11"/>
        <v>5</v>
      </c>
      <c r="N30" s="3">
        <v>1</v>
      </c>
      <c r="O30" s="3">
        <f t="shared" si="3"/>
        <v>42</v>
      </c>
      <c r="P30" s="14">
        <f t="shared" si="4"/>
        <v>-16.260152565958627</v>
      </c>
      <c r="Q30" s="3">
        <f t="shared" si="12"/>
        <v>5</v>
      </c>
      <c r="R30" s="14">
        <f t="shared" si="5"/>
        <v>-11.260152565958627</v>
      </c>
      <c r="S30" s="3">
        <f t="shared" si="12"/>
        <v>8</v>
      </c>
      <c r="T30" s="3">
        <f>L30+M30+N30+Q30+S30</f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Sheet1</vt:lpstr>
      <vt:lpstr>Sheet2</vt:lpstr>
      <vt:lpstr>Chart1</vt:lpstr>
      <vt:lpstr>Chart2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Caryn Seago</dc:creator>
  <cp:lastModifiedBy>Caryn Seago</cp:lastModifiedBy>
  <cp:lastPrinted>2018-11-05T12:43:51Z</cp:lastPrinted>
  <dcterms:created xsi:type="dcterms:W3CDTF">2018-08-13T08:34:10Z</dcterms:created>
  <dcterms:modified xsi:type="dcterms:W3CDTF">2018-11-05T14:10:40Z</dcterms:modified>
</cp:coreProperties>
</file>